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always" codeName="ThisWorkbook"/>
  <mc:AlternateContent xmlns:mc="http://schemas.openxmlformats.org/markup-compatibility/2006">
    <mc:Choice Requires="x15">
      <x15ac:absPath xmlns:x15ac="http://schemas.microsoft.com/office/spreadsheetml/2010/11/ac" url="https://tvcanarias-my.sharepoint.com/personal/darmasa_tvcanaria_tv/Documents/BASES LLAMAMIENTOS F.A. 2025/ANEXOS A LA BASES - WIP/"/>
    </mc:Choice>
  </mc:AlternateContent>
  <xr:revisionPtr revIDLastSave="3001" documentId="13_ncr:1_{CC6D239C-0DFB-4357-AA34-D537DD70338B}" xr6:coauthVersionLast="47" xr6:coauthVersionMax="47" xr10:uidLastSave="{9423C57F-074E-4978-BEDB-BDE9E7809A1F}"/>
  <workbookProtection workbookAlgorithmName="SHA-512" workbookHashValue="KudqhkHmhuoz/08sfka1MYv0KFBUno31Vgcku0Nd+5NoKRb/XaXZkV02659OmJUIA7lzW4n7Whf5vn7vqwXR4g==" workbookSaltValue="H5Giin1x/fj2Em3T0Irkqg==" workbookSpinCount="100000" lockStructure="1"/>
  <bookViews>
    <workbookView xWindow="2055" yWindow="135" windowWidth="23715" windowHeight="15465" xr2:uid="{F12BB5A4-7DFE-493D-8E00-06D05B9A5341}"/>
  </bookViews>
  <sheets>
    <sheet name="Anexo IV" sheetId="2" r:id="rId1"/>
    <sheet name="Sala de máquinas" sheetId="3" state="hidden" r:id="rId2"/>
  </sheets>
  <externalReferences>
    <externalReference r:id="rId3"/>
  </externalReferences>
  <definedNames>
    <definedName name="_xlnm._FilterDatabase" localSheetId="1" hidden="1">'Sala de máquinas'!$L$38:$L$82</definedName>
    <definedName name="_xlnm.Print_Area" localSheetId="0">'Anexo IV'!$A$2:$L$175</definedName>
    <definedName name="ListaCondicional">IF(Anexo [1]IV!$G$58=TRUE,ListaDesplegable,INDIRECT(""))</definedName>
    <definedName name="ListaDesplegable">'Sala de máquinas'!$X$2:$X$4</definedName>
    <definedName name="Z_964A2F63_CDDB_4E6B_AD0F_D1BB1C1E6DC4_.wvu.FilterData" localSheetId="1" hidden="1">'Sala de máquinas'!$L$38:$L$82</definedName>
    <definedName name="Z_964A2F63_CDDB_4E6B_AD0F_D1BB1C1E6DC4_.wvu.PrintArea" localSheetId="0" hidden="1">'Anexo IV'!$B$3:$I$167</definedName>
  </definedNames>
  <calcPr calcId="191028"/>
  <customWorkbookViews>
    <customWorkbookView name="prueba1" guid="{964A2F63-CDDB-4E6B-AD0F-D1BB1C1E6DC4}"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6" i="2" l="1"/>
  <c r="H145" i="2"/>
  <c r="I145" i="2" l="1"/>
  <c r="K122" i="2"/>
  <c r="D39" i="3" a="1"/>
  <c r="D39" i="3" s="1"/>
  <c r="AE2" i="3" a="1"/>
  <c r="AE2" i="3" s="1"/>
  <c r="AH2" i="3" a="1"/>
  <c r="AH2" i="3"/>
  <c r="I101" i="2" a="1"/>
  <c r="I101" i="2" s="1"/>
  <c r="D33" i="3"/>
  <c r="AC33" i="3" s="1"/>
  <c r="C17" i="3"/>
  <c r="C34" i="3"/>
  <c r="D34" i="3" a="1"/>
  <c r="D34" i="3" s="1"/>
  <c r="AC34" i="3" s="1"/>
  <c r="C33" i="3"/>
  <c r="D32" i="3"/>
  <c r="AC32" i="3" s="1"/>
  <c r="AA32" i="3" s="1"/>
  <c r="Z32" i="3" s="1"/>
  <c r="X32" i="3" s="1"/>
  <c r="W32" i="3" s="1"/>
  <c r="V32" i="3" s="1"/>
  <c r="T32" i="3" s="1"/>
  <c r="S32" i="3" s="1"/>
  <c r="R32" i="3" s="1"/>
  <c r="Q32" i="3" s="1"/>
  <c r="O32" i="3" s="1"/>
  <c r="N32" i="3" s="1"/>
  <c r="M32" i="3" s="1"/>
  <c r="L32" i="3" s="1"/>
  <c r="K32" i="3" s="1"/>
  <c r="D31" i="3"/>
  <c r="C30" i="3"/>
  <c r="D30" i="3" a="1"/>
  <c r="D30" i="3" s="1"/>
  <c r="C29" i="3"/>
  <c r="D29" i="3" a="1"/>
  <c r="D29" i="3" s="1"/>
  <c r="C28" i="3"/>
  <c r="D28" i="3" a="1"/>
  <c r="D28" i="3" s="1"/>
  <c r="C27" i="3"/>
  <c r="D27" i="3" a="1"/>
  <c r="D27" i="3" s="1"/>
  <c r="C20" i="3"/>
  <c r="D20" i="3" a="1"/>
  <c r="D20" i="3" s="1"/>
  <c r="C19" i="3"/>
  <c r="D19" i="3" a="1"/>
  <c r="D19" i="3" s="1"/>
  <c r="C18" i="3"/>
  <c r="D17" i="3" a="1"/>
  <c r="D17" i="3" s="1"/>
  <c r="C16" i="3"/>
  <c r="D16" i="3"/>
  <c r="AC16" i="3" s="1"/>
  <c r="C15" i="3"/>
  <c r="D15" i="3" a="1"/>
  <c r="D15" i="3" s="1"/>
  <c r="C14" i="3"/>
  <c r="D14" i="3" a="1"/>
  <c r="D14" i="3" s="1"/>
  <c r="C13" i="3"/>
  <c r="D13" i="3" a="1"/>
  <c r="D13" i="3" s="1"/>
  <c r="C32" i="3" a="1"/>
  <c r="C32" i="3" s="1"/>
  <c r="C31" i="3" a="1"/>
  <c r="C31" i="3" s="1"/>
  <c r="AH60" i="3"/>
  <c r="AH59" i="3"/>
  <c r="AH12" i="3"/>
  <c r="AH11" i="3"/>
  <c r="K4" i="3"/>
  <c r="K5" i="3"/>
  <c r="K6" i="3"/>
  <c r="K7" i="3"/>
  <c r="K8" i="3"/>
  <c r="H4" i="3"/>
  <c r="H5" i="3"/>
  <c r="H6" i="3"/>
  <c r="H7" i="3"/>
  <c r="H8" i="3"/>
  <c r="D41" i="3"/>
  <c r="D42" i="3"/>
  <c r="AH85" i="3"/>
  <c r="AH86" i="3"/>
  <c r="AH87" i="3"/>
  <c r="AH88" i="3"/>
  <c r="AH84" i="3"/>
  <c r="AH90" i="3"/>
  <c r="AH91" i="3"/>
  <c r="AH92" i="3"/>
  <c r="AH93" i="3"/>
  <c r="AH89" i="3"/>
  <c r="AH80" i="3"/>
  <c r="AH81" i="3"/>
  <c r="AH82" i="3"/>
  <c r="AH83" i="3"/>
  <c r="AH79" i="3"/>
  <c r="AH75" i="3"/>
  <c r="AH76" i="3"/>
  <c r="AH77" i="3"/>
  <c r="AH78" i="3"/>
  <c r="AH74" i="3"/>
  <c r="AH70" i="3"/>
  <c r="AH71" i="3"/>
  <c r="AH72" i="3"/>
  <c r="AH73" i="3"/>
  <c r="AH69" i="3"/>
  <c r="AH65" i="3"/>
  <c r="AH66" i="3"/>
  <c r="AV66" i="3" s="1"/>
  <c r="AH67" i="3"/>
  <c r="AZ67" i="3" s="1"/>
  <c r="AH68" i="3"/>
  <c r="BP68" i="3" s="1"/>
  <c r="AH64" i="3"/>
  <c r="AH61" i="3"/>
  <c r="AH62" i="3"/>
  <c r="AH63" i="3"/>
  <c r="AH47" i="3"/>
  <c r="BJ47" i="3" s="1"/>
  <c r="AH36" i="3"/>
  <c r="AH46" i="3"/>
  <c r="AH48" i="3"/>
  <c r="BD48" i="3" s="1"/>
  <c r="AH49" i="3"/>
  <c r="BI49" i="3" s="1"/>
  <c r="AH50" i="3"/>
  <c r="BK50" i="3" s="1"/>
  <c r="AH42" i="3"/>
  <c r="BF42" i="3" s="1"/>
  <c r="AH43" i="3"/>
  <c r="BP43" i="3" s="1"/>
  <c r="AH44" i="3"/>
  <c r="AY44" i="3" s="1"/>
  <c r="AH45" i="3"/>
  <c r="AS45" i="3" s="1"/>
  <c r="AH41" i="3"/>
  <c r="BL41" i="3" s="1"/>
  <c r="AH37" i="3"/>
  <c r="AH38" i="3"/>
  <c r="AH39" i="3"/>
  <c r="BT39" i="3" s="1"/>
  <c r="AH40" i="3"/>
  <c r="BL40" i="3" s="1"/>
  <c r="AH35" i="3"/>
  <c r="BP35" i="3" s="1"/>
  <c r="AH32" i="3"/>
  <c r="AW32" i="3" s="1"/>
  <c r="AH33" i="3"/>
  <c r="BA33" i="3" s="1"/>
  <c r="AH34" i="3"/>
  <c r="BB34" i="3" s="1"/>
  <c r="AH31" i="3"/>
  <c r="AH27" i="3"/>
  <c r="BN27" i="3" s="1"/>
  <c r="AH28" i="3"/>
  <c r="BC28" i="3" s="1"/>
  <c r="AH29" i="3"/>
  <c r="AY29" i="3" s="1"/>
  <c r="AH30" i="3"/>
  <c r="BO30" i="3" s="1"/>
  <c r="AH26" i="3"/>
  <c r="AH22" i="3"/>
  <c r="BC22" i="3" s="1"/>
  <c r="AH23" i="3"/>
  <c r="AV23" i="3" s="1"/>
  <c r="AH24" i="3"/>
  <c r="BJ24" i="3" s="1"/>
  <c r="AH25" i="3"/>
  <c r="AR25" i="3" s="1"/>
  <c r="AH21" i="3"/>
  <c r="AH17" i="3"/>
  <c r="AH18" i="3"/>
  <c r="BV18" i="3" s="1"/>
  <c r="AH19" i="3"/>
  <c r="AU19" i="3" s="1"/>
  <c r="AH20" i="3"/>
  <c r="BD20" i="3" s="1"/>
  <c r="AH16" i="3"/>
  <c r="AH13" i="3"/>
  <c r="AR13" i="3" s="1"/>
  <c r="AH14" i="3"/>
  <c r="AY14" i="3" s="1"/>
  <c r="AH15" i="3"/>
  <c r="AY15" i="3" s="1"/>
  <c r="D40" i="3"/>
  <c r="AI6" i="3"/>
  <c r="D18" i="3"/>
  <c r="AC18" i="3" s="1"/>
  <c r="AK7" i="3" a="1"/>
  <c r="AK7" i="3" s="1"/>
  <c r="AK6" i="3" a="1"/>
  <c r="AK6" i="3" s="1"/>
  <c r="AS66" i="3"/>
  <c r="AW66" i="3"/>
  <c r="AX50" i="3"/>
  <c r="AR50" i="3"/>
  <c r="BS39" i="3"/>
  <c r="BU39" i="3"/>
  <c r="AV39" i="3"/>
  <c r="BC45" i="3"/>
  <c r="BS50" i="3"/>
  <c r="AZ50" i="3"/>
  <c r="BD50" i="3"/>
  <c r="BH50" i="3"/>
  <c r="AV50" i="3"/>
  <c r="BG50" i="3"/>
  <c r="BR50" i="3"/>
  <c r="AW50" i="3"/>
  <c r="AU50" i="3"/>
  <c r="BN50" i="3"/>
  <c r="AT50" i="3"/>
  <c r="BF50" i="3"/>
  <c r="BQ50" i="3"/>
  <c r="BB50" i="3"/>
  <c r="AY50" i="3"/>
  <c r="BP50" i="3"/>
  <c r="BV50" i="3"/>
  <c r="BM45" i="3"/>
  <c r="BG45" i="3"/>
  <c r="BA45" i="3"/>
  <c r="BB45" i="3"/>
  <c r="BE45" i="3"/>
  <c r="BN45" i="3"/>
  <c r="BP49" i="3"/>
  <c r="BN22" i="3"/>
  <c r="BM22" i="3"/>
  <c r="BN33" i="3"/>
  <c r="AT40" i="3"/>
  <c r="BJ49" i="3"/>
  <c r="BS49" i="3"/>
  <c r="BL22" i="3"/>
  <c r="BO33" i="3"/>
  <c r="AZ40" i="3"/>
  <c r="BB48" i="3"/>
  <c r="BR40" i="3"/>
  <c r="BT40" i="3"/>
  <c r="BM48" i="3"/>
  <c r="AY40" i="3"/>
  <c r="BH48" i="3"/>
  <c r="BG48" i="3"/>
  <c r="BQ40" i="3"/>
  <c r="BJ40" i="3"/>
  <c r="BT28" i="3"/>
  <c r="BJ33" i="3"/>
  <c r="AR33" i="3"/>
  <c r="AV33" i="3"/>
  <c r="BK33" i="3"/>
  <c r="BL33" i="3"/>
  <c r="BP33" i="3"/>
  <c r="AZ33" i="3"/>
  <c r="BU33" i="3"/>
  <c r="BI33" i="3"/>
  <c r="AY33" i="3"/>
  <c r="AX33" i="3"/>
  <c r="AS33" i="3"/>
  <c r="AW33" i="3"/>
  <c r="BB33" i="3"/>
  <c r="BS33" i="3"/>
  <c r="BQ33" i="3"/>
  <c r="BG33" i="3"/>
  <c r="BS41" i="3"/>
  <c r="AS28" i="3" l="1"/>
  <c r="AR49" i="3"/>
  <c r="BP45" i="3"/>
  <c r="BB32" i="3"/>
  <c r="AV28" i="3"/>
  <c r="BQ49" i="3"/>
  <c r="BI45" i="3"/>
  <c r="I34" i="3"/>
  <c r="BT49" i="3"/>
  <c r="BC49" i="3"/>
  <c r="BO45" i="3"/>
  <c r="BH49" i="3"/>
  <c r="AW48" i="3"/>
  <c r="BM49" i="3"/>
  <c r="BA49" i="3"/>
  <c r="BK45" i="3"/>
  <c r="AU41" i="3"/>
  <c r="AR45" i="3"/>
  <c r="BR34" i="3"/>
  <c r="BA48" i="3"/>
  <c r="BG49" i="3"/>
  <c r="AV45" i="3"/>
  <c r="AZ49" i="3"/>
  <c r="BF49" i="3"/>
  <c r="BV45" i="3"/>
  <c r="BM20" i="3"/>
  <c r="AT20" i="3"/>
  <c r="AY20" i="3"/>
  <c r="BJ20" i="3"/>
  <c r="AZ20" i="3"/>
  <c r="BO20" i="3"/>
  <c r="BG20" i="3"/>
  <c r="BR20" i="3"/>
  <c r="BC20" i="3"/>
  <c r="AU20" i="3"/>
  <c r="AW20" i="3"/>
  <c r="BH20" i="3"/>
  <c r="BB20" i="3"/>
  <c r="BG28" i="3"/>
  <c r="BF28" i="3"/>
  <c r="BJ28" i="3"/>
  <c r="BA28" i="3"/>
  <c r="AW28" i="3"/>
  <c r="BJ41" i="3"/>
  <c r="AT41" i="3"/>
  <c r="BU41" i="3"/>
  <c r="BR41" i="3"/>
  <c r="BM41" i="3"/>
  <c r="BT41" i="3"/>
  <c r="AS15" i="3"/>
  <c r="BT15" i="3"/>
  <c r="AT15" i="3"/>
  <c r="BN41" i="3"/>
  <c r="BP41" i="3"/>
  <c r="AZ41" i="3"/>
  <c r="BF15" i="3"/>
  <c r="BB15" i="3"/>
  <c r="BH41" i="3"/>
  <c r="BO41" i="3"/>
  <c r="AS41" i="3"/>
  <c r="BE41" i="3"/>
  <c r="AV41" i="3"/>
  <c r="BC41" i="3"/>
  <c r="BF41" i="3"/>
  <c r="AR41" i="3"/>
  <c r="BA15" i="3"/>
  <c r="BK32" i="3"/>
  <c r="BM32" i="3"/>
  <c r="BP32" i="3"/>
  <c r="AR32" i="3"/>
  <c r="BH32" i="3"/>
  <c r="BP48" i="3"/>
  <c r="BP14" i="3"/>
  <c r="BO28" i="3"/>
  <c r="BI30" i="3"/>
  <c r="BB29" i="3"/>
  <c r="BB28" i="3"/>
  <c r="BK29" i="3"/>
  <c r="BJ29" i="3"/>
  <c r="AX29" i="3"/>
  <c r="BH28" i="3"/>
  <c r="AY28" i="3"/>
  <c r="BP28" i="3"/>
  <c r="BL28" i="3"/>
  <c r="BK28" i="3"/>
  <c r="BV28" i="3"/>
  <c r="BN28" i="3"/>
  <c r="BS28" i="3"/>
  <c r="BM28" i="3"/>
  <c r="AX28" i="3"/>
  <c r="BR28" i="3"/>
  <c r="BL23" i="3"/>
  <c r="BL25" i="3"/>
  <c r="AU25" i="3"/>
  <c r="AW25" i="3"/>
  <c r="AY25" i="3"/>
  <c r="AZ23" i="3"/>
  <c r="BR23" i="3"/>
  <c r="BI25" i="3"/>
  <c r="BH22" i="3"/>
  <c r="BD25" i="3"/>
  <c r="AS24" i="3"/>
  <c r="BQ23" i="3"/>
  <c r="BM25" i="3"/>
  <c r="BG25" i="3"/>
  <c r="BA25" i="3"/>
  <c r="BU23" i="3"/>
  <c r="BP25" i="3"/>
  <c r="AX25" i="3"/>
  <c r="BV25" i="3"/>
  <c r="BB23" i="3"/>
  <c r="BC23" i="3"/>
  <c r="AZ25" i="3"/>
  <c r="BE23" i="3"/>
  <c r="AS23" i="3"/>
  <c r="AY23" i="3"/>
  <c r="BI23" i="3"/>
  <c r="BK25" i="3"/>
  <c r="BP22" i="3"/>
  <c r="BO25" i="3"/>
  <c r="BA23" i="3"/>
  <c r="BU25" i="3"/>
  <c r="BD22" i="3"/>
  <c r="BF25" i="3"/>
  <c r="BJ25" i="3"/>
  <c r="AV25" i="3"/>
  <c r="BG67" i="3"/>
  <c r="BH67" i="3"/>
  <c r="AT66" i="3"/>
  <c r="AX66" i="3"/>
  <c r="BJ19" i="3"/>
  <c r="BV14" i="3"/>
  <c r="BB14" i="3"/>
  <c r="BO14" i="3"/>
  <c r="BA14" i="3"/>
  <c r="BF14" i="3"/>
  <c r="BI14" i="3"/>
  <c r="AX14" i="3"/>
  <c r="AY67" i="3"/>
  <c r="BQ67" i="3"/>
  <c r="AT34" i="3"/>
  <c r="BJ67" i="3"/>
  <c r="AU34" i="3"/>
  <c r="BU42" i="3"/>
  <c r="AW67" i="3"/>
  <c r="BN67" i="3"/>
  <c r="BH34" i="3"/>
  <c r="AS67" i="3"/>
  <c r="BL67" i="3"/>
  <c r="BG24" i="3"/>
  <c r="BE25" i="3"/>
  <c r="BN25" i="3"/>
  <c r="BO49" i="3"/>
  <c r="BB25" i="3"/>
  <c r="BR49" i="3"/>
  <c r="BU34" i="3"/>
  <c r="BC34" i="3"/>
  <c r="AZ32" i="3"/>
  <c r="BO32" i="3"/>
  <c r="AV32" i="3"/>
  <c r="BE20" i="3"/>
  <c r="AR28" i="3"/>
  <c r="AT28" i="3"/>
  <c r="AW19" i="3"/>
  <c r="BP20" i="3"/>
  <c r="AY49" i="3"/>
  <c r="AS49" i="3"/>
  <c r="AU49" i="3"/>
  <c r="BK49" i="3"/>
  <c r="AW49" i="3"/>
  <c r="BR45" i="3"/>
  <c r="BU45" i="3"/>
  <c r="AW45" i="3"/>
  <c r="BN32" i="3"/>
  <c r="BE24" i="3"/>
  <c r="BI28" i="3"/>
  <c r="AZ28" i="3"/>
  <c r="BN20" i="3"/>
  <c r="BV20" i="3"/>
  <c r="BQ25" i="3"/>
  <c r="AT49" i="3"/>
  <c r="BU49" i="3"/>
  <c r="BE49" i="3"/>
  <c r="AZ45" i="3"/>
  <c r="AT45" i="3"/>
  <c r="BM29" i="3"/>
  <c r="AV20" i="3"/>
  <c r="AS25" i="3"/>
  <c r="BH45" i="3"/>
  <c r="BQ45" i="3"/>
  <c r="BI32" i="3"/>
  <c r="BT32" i="3"/>
  <c r="BU20" i="3"/>
  <c r="BE28" i="3"/>
  <c r="BI20" i="3"/>
  <c r="BU28" i="3"/>
  <c r="AR29" i="3"/>
  <c r="AV49" i="3"/>
  <c r="BV49" i="3"/>
  <c r="BD49" i="3"/>
  <c r="BL49" i="3"/>
  <c r="BD45" i="3"/>
  <c r="AY45" i="3"/>
  <c r="BL45" i="3"/>
  <c r="BU32" i="3"/>
  <c r="AR20" i="3"/>
  <c r="AU28" i="3"/>
  <c r="BQ28" i="3"/>
  <c r="BD28" i="3"/>
  <c r="BH25" i="3"/>
  <c r="BL29" i="3"/>
  <c r="AX49" i="3"/>
  <c r="BN49" i="3"/>
  <c r="BS45" i="3"/>
  <c r="AX45" i="3"/>
  <c r="BS25" i="3"/>
  <c r="AX32" i="3"/>
  <c r="BM19" i="3"/>
  <c r="BB49" i="3"/>
  <c r="BC25" i="3"/>
  <c r="BR25" i="3"/>
  <c r="AU45" i="3"/>
  <c r="BF45" i="3"/>
  <c r="AT25" i="3"/>
  <c r="BQ32" i="3"/>
  <c r="AV67" i="3"/>
  <c r="BF34" i="3"/>
  <c r="AR34" i="3"/>
  <c r="AT42" i="3"/>
  <c r="AS42" i="3"/>
  <c r="BN34" i="3"/>
  <c r="BA67" i="3"/>
  <c r="BA34" i="3"/>
  <c r="BT29" i="3"/>
  <c r="AX34" i="3"/>
  <c r="AX42" i="3"/>
  <c r="BI67" i="3"/>
  <c r="AS34" i="3"/>
  <c r="AY34" i="3"/>
  <c r="BB67" i="3"/>
  <c r="BP42" i="3"/>
  <c r="AU67" i="3"/>
  <c r="AX67" i="3"/>
  <c r="BM34" i="3"/>
  <c r="BL34" i="3"/>
  <c r="BE34" i="3"/>
  <c r="BL42" i="3"/>
  <c r="BP67" i="3"/>
  <c r="BT34" i="3"/>
  <c r="BP34" i="3"/>
  <c r="BI34" i="3"/>
  <c r="BJ34" i="3"/>
  <c r="AR42" i="3"/>
  <c r="BC67" i="3"/>
  <c r="BV34" i="3"/>
  <c r="BG34" i="3"/>
  <c r="BD34" i="3"/>
  <c r="BI22" i="3"/>
  <c r="AZ34" i="3"/>
  <c r="AW34" i="3"/>
  <c r="BQ34" i="3"/>
  <c r="BD67" i="3"/>
  <c r="BS34" i="3"/>
  <c r="BQ68" i="3"/>
  <c r="BK34" i="3"/>
  <c r="BM67" i="3"/>
  <c r="AV34" i="3"/>
  <c r="BE67" i="3"/>
  <c r="BN42" i="3"/>
  <c r="BO67" i="3"/>
  <c r="BF67" i="3"/>
  <c r="BK67" i="3"/>
  <c r="AT67" i="3"/>
  <c r="BO34" i="3"/>
  <c r="BE42" i="3"/>
  <c r="BQ13" i="3"/>
  <c r="BT50" i="3"/>
  <c r="BM66" i="3"/>
  <c r="BT13" i="3"/>
  <c r="BJ13" i="3"/>
  <c r="BR13" i="3"/>
  <c r="BT22" i="3"/>
  <c r="AS47" i="3"/>
  <c r="AS13" i="3"/>
  <c r="BE32" i="3"/>
  <c r="BF32" i="3"/>
  <c r="AY32" i="3"/>
  <c r="AY13" i="3"/>
  <c r="BJ32" i="3"/>
  <c r="BI68" i="3"/>
  <c r="AT43" i="3"/>
  <c r="BS32" i="3"/>
  <c r="AS68" i="3"/>
  <c r="AY68" i="3"/>
  <c r="BV43" i="3"/>
  <c r="BH43" i="3"/>
  <c r="AV27" i="3"/>
  <c r="BI13" i="3"/>
  <c r="AT27" i="3"/>
  <c r="BP44" i="3"/>
  <c r="BB27" i="3"/>
  <c r="AV68" i="3"/>
  <c r="BD68" i="3"/>
  <c r="BK27" i="3"/>
  <c r="BR27" i="3"/>
  <c r="AR44" i="3"/>
  <c r="BQ44" i="3"/>
  <c r="BK44" i="3"/>
  <c r="AV43" i="3"/>
  <c r="BD43" i="3"/>
  <c r="AT13" i="3"/>
  <c r="BH27" i="3"/>
  <c r="AS44" i="3"/>
  <c r="BH44" i="3"/>
  <c r="BA68" i="3"/>
  <c r="BJ68" i="3"/>
  <c r="AS43" i="3"/>
  <c r="BE43" i="3"/>
  <c r="AV44" i="3"/>
  <c r="AS27" i="3"/>
  <c r="BV27" i="3"/>
  <c r="AX44" i="3"/>
  <c r="BJ44" i="3"/>
  <c r="BB44" i="3"/>
  <c r="AW43" i="3"/>
  <c r="BN68" i="3"/>
  <c r="BJ43" i="3"/>
  <c r="I33" i="3"/>
  <c r="H33" i="3" s="1"/>
  <c r="G33" i="3" s="1"/>
  <c r="F33" i="3" s="1"/>
  <c r="E33" i="3" s="1"/>
  <c r="AE33" i="3" s="1" a="1"/>
  <c r="AE33" i="3" s="1"/>
  <c r="BO85" i="3" s="1"/>
  <c r="BG27" i="3"/>
  <c r="BU27" i="3"/>
  <c r="BJ18" i="3"/>
  <c r="BI27" i="3"/>
  <c r="BM27" i="3"/>
  <c r="BC44" i="3"/>
  <c r="AW44" i="3"/>
  <c r="BT44" i="3"/>
  <c r="BL68" i="3"/>
  <c r="AU32" i="3"/>
  <c r="BT25" i="3"/>
  <c r="BP13" i="3"/>
  <c r="BM13" i="3"/>
  <c r="BR32" i="3"/>
  <c r="BD27" i="3"/>
  <c r="BC27" i="3"/>
  <c r="AS18" i="3"/>
  <c r="BE27" i="3"/>
  <c r="BL27" i="3"/>
  <c r="BM44" i="3"/>
  <c r="AT44" i="3"/>
  <c r="BO44" i="3"/>
  <c r="BK43" i="3"/>
  <c r="BU43" i="3"/>
  <c r="AT32" i="3"/>
  <c r="BF68" i="3"/>
  <c r="BL32" i="3"/>
  <c r="BA32" i="3"/>
  <c r="BE14" i="3"/>
  <c r="AZ44" i="3"/>
  <c r="BV44" i="3"/>
  <c r="BA27" i="3"/>
  <c r="BF27" i="3"/>
  <c r="BP18" i="3"/>
  <c r="AU27" i="3"/>
  <c r="BT27" i="3"/>
  <c r="BD44" i="3"/>
  <c r="BN44" i="3"/>
  <c r="BE68" i="3"/>
  <c r="BO27" i="3"/>
  <c r="BC43" i="3"/>
  <c r="BG68" i="3"/>
  <c r="AY43" i="3"/>
  <c r="BD32" i="3"/>
  <c r="BG32" i="3"/>
  <c r="BL44" i="3"/>
  <c r="BO13" i="3"/>
  <c r="BC32" i="3"/>
  <c r="AV18" i="3"/>
  <c r="AZ27" i="3"/>
  <c r="BS44" i="3"/>
  <c r="BU44" i="3"/>
  <c r="BI44" i="3"/>
  <c r="AZ43" i="3"/>
  <c r="BG44" i="3"/>
  <c r="AY27" i="3"/>
  <c r="BQ27" i="3"/>
  <c r="BH18" i="3"/>
  <c r="AX27" i="3"/>
  <c r="BJ27" i="3"/>
  <c r="AU44" i="3"/>
  <c r="BA44" i="3"/>
  <c r="BI43" i="3"/>
  <c r="AZ68" i="3"/>
  <c r="BN43" i="3"/>
  <c r="BS43" i="3"/>
  <c r="BV32" i="3"/>
  <c r="BD13" i="3"/>
  <c r="AS32" i="3"/>
  <c r="BR44" i="3"/>
  <c r="BQ18" i="3"/>
  <c r="AW27" i="3"/>
  <c r="BP27" i="3"/>
  <c r="BB68" i="3"/>
  <c r="AT68" i="3"/>
  <c r="BL43" i="3"/>
  <c r="BC68" i="3"/>
  <c r="AR27" i="3"/>
  <c r="BS27" i="3"/>
  <c r="AW68" i="3"/>
  <c r="BM68" i="3"/>
  <c r="BH68" i="3"/>
  <c r="BA43" i="3"/>
  <c r="AW13" i="3"/>
  <c r="BF48" i="3"/>
  <c r="AU35" i="3"/>
  <c r="BL15" i="3"/>
  <c r="AR40" i="3"/>
  <c r="AZ22" i="3"/>
  <c r="BJ15" i="3"/>
  <c r="BH35" i="3"/>
  <c r="BE15" i="3"/>
  <c r="BT23" i="3"/>
  <c r="BQ14" i="3"/>
  <c r="BV40" i="3"/>
  <c r="BA22" i="3"/>
  <c r="AW35" i="3"/>
  <c r="BU15" i="3"/>
  <c r="BR15" i="3"/>
  <c r="BD23" i="3"/>
  <c r="AV40" i="3"/>
  <c r="AR14" i="3"/>
  <c r="BC14" i="3"/>
  <c r="BR48" i="3"/>
  <c r="BJ48" i="3"/>
  <c r="AU40" i="3"/>
  <c r="BN48" i="3"/>
  <c r="BT48" i="3"/>
  <c r="AU48" i="3"/>
  <c r="BG40" i="3"/>
  <c r="BC35" i="3"/>
  <c r="AT39" i="3"/>
  <c r="BS13" i="3"/>
  <c r="BN13" i="3"/>
  <c r="BL24" i="3"/>
  <c r="BS24" i="3"/>
  <c r="BN35" i="3"/>
  <c r="BA41" i="3"/>
  <c r="AY41" i="3"/>
  <c r="BI41" i="3"/>
  <c r="BG15" i="3"/>
  <c r="BD15" i="3"/>
  <c r="BM23" i="3"/>
  <c r="BM33" i="3"/>
  <c r="BE33" i="3"/>
  <c r="AX20" i="3"/>
  <c r="BT20" i="3"/>
  <c r="BM40" i="3"/>
  <c r="BB40" i="3"/>
  <c r="BK48" i="3"/>
  <c r="AT14" i="3"/>
  <c r="BV33" i="3"/>
  <c r="BK14" i="3"/>
  <c r="BS48" i="3"/>
  <c r="AW14" i="3"/>
  <c r="AU22" i="3"/>
  <c r="AZ29" i="3"/>
  <c r="AS50" i="3"/>
  <c r="BM50" i="3"/>
  <c r="BL50" i="3"/>
  <c r="BF44" i="3"/>
  <c r="AU43" i="3"/>
  <c r="AR43" i="3"/>
  <c r="BH14" i="3"/>
  <c r="BD39" i="3"/>
  <c r="AV13" i="3"/>
  <c r="BG13" i="3"/>
  <c r="BO50" i="3"/>
  <c r="AR24" i="3"/>
  <c r="BQ24" i="3"/>
  <c r="BN24" i="3"/>
  <c r="BV23" i="3"/>
  <c r="BS15" i="3"/>
  <c r="BP15" i="3"/>
  <c r="BN23" i="3"/>
  <c r="AZ14" i="3"/>
  <c r="BS14" i="3"/>
  <c r="BI48" i="3"/>
  <c r="BR14" i="3"/>
  <c r="AW40" i="3"/>
  <c r="BA40" i="3"/>
  <c r="BB22" i="3"/>
  <c r="BC48" i="3"/>
  <c r="BS22" i="3"/>
  <c r="AR48" i="3"/>
  <c r="BJ35" i="3"/>
  <c r="BU47" i="3"/>
  <c r="AZ47" i="3"/>
  <c r="BG39" i="3"/>
  <c r="BF13" i="3"/>
  <c r="BU13" i="3"/>
  <c r="BU48" i="3"/>
  <c r="BK13" i="3"/>
  <c r="AY24" i="3"/>
  <c r="BB24" i="3"/>
  <c r="BQ41" i="3"/>
  <c r="BD41" i="3"/>
  <c r="AW41" i="3"/>
  <c r="AV15" i="3"/>
  <c r="AU15" i="3"/>
  <c r="BF20" i="3"/>
  <c r="BL20" i="3"/>
  <c r="AU33" i="3"/>
  <c r="BC33" i="3"/>
  <c r="BH23" i="3"/>
  <c r="AT33" i="3"/>
  <c r="AT23" i="3"/>
  <c r="BH33" i="3"/>
  <c r="BK20" i="3"/>
  <c r="BS20" i="3"/>
  <c r="BU40" i="3"/>
  <c r="BL14" i="3"/>
  <c r="AZ48" i="3"/>
  <c r="BT14" i="3"/>
  <c r="BO40" i="3"/>
  <c r="BE40" i="3"/>
  <c r="BO68" i="3"/>
  <c r="BE22" i="3"/>
  <c r="BF40" i="3"/>
  <c r="AS22" i="3"/>
  <c r="BF22" i="3"/>
  <c r="AT29" i="3"/>
  <c r="BT35" i="3"/>
  <c r="BE50" i="3"/>
  <c r="BA50" i="3"/>
  <c r="BJ45" i="3"/>
  <c r="BT45" i="3"/>
  <c r="BE44" i="3"/>
  <c r="BO43" i="3"/>
  <c r="BG43" i="3"/>
  <c r="BB43" i="3"/>
  <c r="AX68" i="3"/>
  <c r="BN39" i="3"/>
  <c r="BA13" i="3"/>
  <c r="BE13" i="3"/>
  <c r="AX13" i="3"/>
  <c r="BU22" i="3"/>
  <c r="BK22" i="3"/>
  <c r="BL13" i="3"/>
  <c r="BT24" i="3"/>
  <c r="AX24" i="3"/>
  <c r="BF24" i="3"/>
  <c r="BD24" i="3"/>
  <c r="BA24" i="3"/>
  <c r="BM15" i="3"/>
  <c r="BP23" i="3"/>
  <c r="BJ22" i="3"/>
  <c r="BK39" i="3"/>
  <c r="AY39" i="3"/>
  <c r="BR24" i="3"/>
  <c r="AZ24" i="3"/>
  <c r="BP40" i="3"/>
  <c r="BI40" i="3"/>
  <c r="BM35" i="3"/>
  <c r="BO24" i="3"/>
  <c r="BU24" i="3"/>
  <c r="BK24" i="3"/>
  <c r="AR15" i="3"/>
  <c r="BK15" i="3"/>
  <c r="BQ48" i="3"/>
  <c r="BO48" i="3"/>
  <c r="BQ22" i="3"/>
  <c r="BP24" i="3"/>
  <c r="BC15" i="3"/>
  <c r="AW23" i="3"/>
  <c r="AS14" i="3"/>
  <c r="BM14" i="3"/>
  <c r="AV22" i="3"/>
  <c r="BP39" i="3"/>
  <c r="BE48" i="3"/>
  <c r="BD14" i="3"/>
  <c r="AX30" i="3"/>
  <c r="BQ35" i="3"/>
  <c r="AZ13" i="3"/>
  <c r="BB39" i="3"/>
  <c r="BM24" i="3"/>
  <c r="AV24" i="3"/>
  <c r="BV24" i="3"/>
  <c r="AX41" i="3"/>
  <c r="BG41" i="3"/>
  <c r="BB41" i="3"/>
  <c r="AW15" i="3"/>
  <c r="BO15" i="3"/>
  <c r="BQ15" i="3"/>
  <c r="BJ23" i="3"/>
  <c r="BO23" i="3"/>
  <c r="AX23" i="3"/>
  <c r="BD33" i="3"/>
  <c r="BR33" i="3"/>
  <c r="BJ14" i="3"/>
  <c r="AS48" i="3"/>
  <c r="AV14" i="3"/>
  <c r="AX48" i="3"/>
  <c r="BG14" i="3"/>
  <c r="BC40" i="3"/>
  <c r="BH40" i="3"/>
  <c r="BL48" i="3"/>
  <c r="BK68" i="3"/>
  <c r="BU29" i="3"/>
  <c r="AY22" i="3"/>
  <c r="AV30" i="3"/>
  <c r="BR35" i="3"/>
  <c r="BC50" i="3"/>
  <c r="BK35" i="3"/>
  <c r="BF29" i="3"/>
  <c r="BM43" i="3"/>
  <c r="AU68" i="3"/>
  <c r="BQ43" i="3"/>
  <c r="BF43" i="3"/>
  <c r="BT43" i="3"/>
  <c r="BR43" i="3"/>
  <c r="BU50" i="3"/>
  <c r="AU13" i="3"/>
  <c r="BJ50" i="3"/>
  <c r="BC13" i="3"/>
  <c r="BB13" i="3"/>
  <c r="AW24" i="3"/>
  <c r="BC24" i="3"/>
  <c r="BI24" i="3"/>
  <c r="BV15" i="3"/>
  <c r="AU14" i="3"/>
  <c r="BS35" i="3"/>
  <c r="AX15" i="3"/>
  <c r="AT48" i="3"/>
  <c r="AX40" i="3"/>
  <c r="BR22" i="3"/>
  <c r="BG22" i="3"/>
  <c r="AW22" i="3"/>
  <c r="BH15" i="3"/>
  <c r="BN15" i="3"/>
  <c r="AZ15" i="3"/>
  <c r="BG23" i="3"/>
  <c r="BS40" i="3"/>
  <c r="BD40" i="3"/>
  <c r="BU14" i="3"/>
  <c r="BN14" i="3"/>
  <c r="AX22" i="3"/>
  <c r="BV22" i="3"/>
  <c r="AR23" i="3"/>
  <c r="AS39" i="3"/>
  <c r="BV13" i="3"/>
  <c r="BV41" i="3"/>
  <c r="BK41" i="3"/>
  <c r="BI15" i="3"/>
  <c r="AU23" i="3"/>
  <c r="BF23" i="3"/>
  <c r="BT33" i="3"/>
  <c r="BS23" i="3"/>
  <c r="BA20" i="3"/>
  <c r="AS20" i="3"/>
  <c r="BQ20" i="3"/>
  <c r="BN40" i="3"/>
  <c r="BV48" i="3"/>
  <c r="AS40" i="3"/>
  <c r="BK40" i="3"/>
  <c r="AV48" i="3"/>
  <c r="AY48" i="3"/>
  <c r="AT22" i="3"/>
  <c r="BG29" i="3"/>
  <c r="BK23" i="3"/>
  <c r="AR22" i="3"/>
  <c r="AS30" i="3"/>
  <c r="BL35" i="3"/>
  <c r="BD35" i="3"/>
  <c r="AS35" i="3"/>
  <c r="AX43" i="3"/>
  <c r="BF33" i="3"/>
  <c r="BI50" i="3"/>
  <c r="BO22" i="3"/>
  <c r="BD66" i="3"/>
  <c r="BH24" i="3"/>
  <c r="AU24" i="3"/>
  <c r="AT24" i="3"/>
  <c r="AA33" i="3"/>
  <c r="Z33" i="3" s="1"/>
  <c r="X33" i="3" s="1"/>
  <c r="W33" i="3" s="1"/>
  <c r="V33" i="3" s="1"/>
  <c r="T33" i="3" s="1"/>
  <c r="S33" i="3" s="1"/>
  <c r="R33" i="3" s="1"/>
  <c r="Q33" i="3" s="1"/>
  <c r="O33" i="3" s="1"/>
  <c r="N33" i="3" s="1"/>
  <c r="M33" i="3" s="1"/>
  <c r="L33" i="3" s="1"/>
  <c r="K33" i="3" s="1"/>
  <c r="I16" i="3"/>
  <c r="H16" i="3" s="1"/>
  <c r="G16" i="3" s="1"/>
  <c r="F16" i="3" s="1"/>
  <c r="E16" i="3" s="1"/>
  <c r="BU26" i="3" s="1"/>
  <c r="BD26" i="3"/>
  <c r="BP66" i="3"/>
  <c r="BE66" i="3"/>
  <c r="BA66" i="3"/>
  <c r="AU66" i="3"/>
  <c r="BK66" i="3"/>
  <c r="BH66" i="3"/>
  <c r="BO66" i="3"/>
  <c r="BL66" i="3"/>
  <c r="BF66" i="3"/>
  <c r="BB66" i="3"/>
  <c r="BN66" i="3"/>
  <c r="AZ66" i="3"/>
  <c r="BG66" i="3"/>
  <c r="AY66" i="3"/>
  <c r="BI66" i="3"/>
  <c r="BQ66" i="3"/>
  <c r="BC66" i="3"/>
  <c r="BJ66" i="3"/>
  <c r="BP19" i="3"/>
  <c r="BS47" i="3"/>
  <c r="BO19" i="3"/>
  <c r="BS19" i="3"/>
  <c r="AV19" i="3"/>
  <c r="BK26" i="3"/>
  <c r="BP30" i="3"/>
  <c r="BT30" i="3"/>
  <c r="BM47" i="3"/>
  <c r="AY26" i="3"/>
  <c r="BL30" i="3"/>
  <c r="AY47" i="3"/>
  <c r="BC18" i="3"/>
  <c r="BO18" i="3"/>
  <c r="AX18" i="3"/>
  <c r="BC19" i="3"/>
  <c r="BV29" i="3"/>
  <c r="BR29" i="3"/>
  <c r="BS30" i="3"/>
  <c r="BD30" i="3"/>
  <c r="BI19" i="3"/>
  <c r="AW47" i="3"/>
  <c r="AU30" i="3"/>
  <c r="AI58" i="3" a="1"/>
  <c r="BG18" i="3"/>
  <c r="BL18" i="3"/>
  <c r="BB18" i="3"/>
  <c r="BM18" i="3"/>
  <c r="BN18" i="3"/>
  <c r="AY19" i="3"/>
  <c r="BA19" i="3"/>
  <c r="BD19" i="3"/>
  <c r="AU26" i="3"/>
  <c r="AW29" i="3"/>
  <c r="BH30" i="3"/>
  <c r="AS19" i="3"/>
  <c r="BV47" i="3"/>
  <c r="BP29" i="3"/>
  <c r="BE30" i="3"/>
  <c r="BQ26" i="3"/>
  <c r="BT47" i="3"/>
  <c r="BS18" i="3"/>
  <c r="BT18" i="3"/>
  <c r="BA18" i="3"/>
  <c r="BD18" i="3"/>
  <c r="BQ19" i="3"/>
  <c r="BM26" i="3"/>
  <c r="BA26" i="3"/>
  <c r="AX26" i="3"/>
  <c r="BB30" i="3"/>
  <c r="BK30" i="3"/>
  <c r="BT19" i="3"/>
  <c r="BH47" i="3"/>
  <c r="AV47" i="3"/>
  <c r="BL47" i="3"/>
  <c r="AY18" i="3"/>
  <c r="BK18" i="3"/>
  <c r="BG19" i="3"/>
  <c r="BU19" i="3"/>
  <c r="BB26" i="3"/>
  <c r="AV26" i="3"/>
  <c r="BR30" i="3"/>
  <c r="BD47" i="3"/>
  <c r="BE47" i="3"/>
  <c r="BQ47" i="3"/>
  <c r="BA47" i="3"/>
  <c r="BO47" i="3"/>
  <c r="BU18" i="3"/>
  <c r="BR18" i="3"/>
  <c r="AR19" i="3"/>
  <c r="AT19" i="3"/>
  <c r="BL19" i="3"/>
  <c r="BV19" i="3"/>
  <c r="BH19" i="3"/>
  <c r="BO26" i="3"/>
  <c r="BF26" i="3"/>
  <c r="BH29" i="3"/>
  <c r="BJ30" i="3"/>
  <c r="AZ30" i="3"/>
  <c r="AU47" i="3"/>
  <c r="BN47" i="3"/>
  <c r="BF47" i="3"/>
  <c r="BU30" i="3"/>
  <c r="BM30" i="3"/>
  <c r="BF18" i="3"/>
  <c r="AT18" i="3"/>
  <c r="BI18" i="3"/>
  <c r="BT26" i="3"/>
  <c r="BR19" i="3"/>
  <c r="BN19" i="3"/>
  <c r="BF19" i="3"/>
  <c r="AR26" i="3"/>
  <c r="AZ26" i="3"/>
  <c r="AW30" i="3"/>
  <c r="BV30" i="3"/>
  <c r="BK47" i="3"/>
  <c r="AX47" i="3"/>
  <c r="AT30" i="3"/>
  <c r="AT47" i="3"/>
  <c r="AW18" i="3"/>
  <c r="AR18" i="3"/>
  <c r="AW26" i="3"/>
  <c r="BL26" i="3"/>
  <c r="BP26" i="3"/>
  <c r="AT26" i="3"/>
  <c r="BA30" i="3"/>
  <c r="AR30" i="3"/>
  <c r="BI47" i="3"/>
  <c r="BP47" i="3"/>
  <c r="AR47" i="3"/>
  <c r="AI10" i="3" a="1"/>
  <c r="AU18" i="3"/>
  <c r="BE18" i="3"/>
  <c r="BK19" i="3"/>
  <c r="BE19" i="3"/>
  <c r="BB19" i="3"/>
  <c r="BV26" i="3"/>
  <c r="BS26" i="3"/>
  <c r="BE26" i="3"/>
  <c r="AS26" i="3"/>
  <c r="BI29" i="3"/>
  <c r="BG30" i="3"/>
  <c r="BF30" i="3"/>
  <c r="BQ30" i="3"/>
  <c r="AU29" i="3"/>
  <c r="BB47" i="3"/>
  <c r="BR47" i="3"/>
  <c r="BC47" i="3"/>
  <c r="BC30" i="3"/>
  <c r="BI26" i="3"/>
  <c r="AZ18" i="3"/>
  <c r="AZ19" i="3"/>
  <c r="AX19" i="3"/>
  <c r="BC26" i="3"/>
  <c r="BR26" i="3"/>
  <c r="BJ26" i="3"/>
  <c r="BA29" i="3"/>
  <c r="BC29" i="3"/>
  <c r="AY30" i="3"/>
  <c r="BN30" i="3"/>
  <c r="BG47" i="3"/>
  <c r="AC29" i="3"/>
  <c r="I29" i="3" s="1"/>
  <c r="H29" i="3" s="1"/>
  <c r="G29" i="3" s="1"/>
  <c r="F29" i="3" s="1"/>
  <c r="E29" i="3" s="1"/>
  <c r="AE29" i="3" s="1" a="1"/>
  <c r="AE29" i="3" s="1"/>
  <c r="AC17" i="3"/>
  <c r="I17" i="3" s="1"/>
  <c r="H17" i="3" s="1"/>
  <c r="G17" i="3" s="1"/>
  <c r="F17" i="3" s="1"/>
  <c r="E17" i="3" s="1"/>
  <c r="AC30" i="3"/>
  <c r="I30" i="3" s="1"/>
  <c r="I18" i="3"/>
  <c r="I31" i="3"/>
  <c r="H31" i="3" s="1"/>
  <c r="G31" i="3" s="1"/>
  <c r="F31" i="3" s="1"/>
  <c r="E31" i="3" s="1"/>
  <c r="AE31" i="3" s="1" a="1"/>
  <c r="AE31" i="3" s="1"/>
  <c r="AC19" i="3"/>
  <c r="I32" i="3"/>
  <c r="H32" i="3" s="1"/>
  <c r="G32" i="3" s="1"/>
  <c r="F32" i="3" s="1"/>
  <c r="E32" i="3" s="1"/>
  <c r="AC20" i="3"/>
  <c r="I20" i="3" s="1"/>
  <c r="AC14" i="3"/>
  <c r="AA14" i="3" s="1"/>
  <c r="Z14" i="3" s="1"/>
  <c r="AA34" i="3"/>
  <c r="Z34" i="3" s="1"/>
  <c r="X34" i="3" s="1"/>
  <c r="W34" i="3" s="1"/>
  <c r="V34" i="3" s="1"/>
  <c r="T34" i="3" s="1"/>
  <c r="S34" i="3" s="1"/>
  <c r="R34" i="3" s="1"/>
  <c r="Q34" i="3" s="1"/>
  <c r="O34" i="3" s="1"/>
  <c r="N34" i="3" s="1"/>
  <c r="M34" i="3" s="1"/>
  <c r="L34" i="3" s="1"/>
  <c r="K34" i="3" s="1"/>
  <c r="AC15" i="3"/>
  <c r="I15" i="3" s="1"/>
  <c r="H15" i="3" s="1"/>
  <c r="G15" i="3" s="1"/>
  <c r="F15" i="3" s="1"/>
  <c r="E15" i="3" s="1"/>
  <c r="AC28" i="3"/>
  <c r="AA28" i="3" s="1"/>
  <c r="Z28" i="3" s="1"/>
  <c r="BQ39" i="3"/>
  <c r="BM39" i="3"/>
  <c r="BK42" i="3"/>
  <c r="BS42" i="3"/>
  <c r="BH13" i="3"/>
  <c r="BV39" i="3"/>
  <c r="BE39" i="3"/>
  <c r="BA39" i="3"/>
  <c r="BH42" i="3"/>
  <c r="AV35" i="3"/>
  <c r="BH39" i="3"/>
  <c r="BO39" i="3"/>
  <c r="AU39" i="3"/>
  <c r="BQ42" i="3"/>
  <c r="BL39" i="3"/>
  <c r="BR42" i="3"/>
  <c r="AZ42" i="3"/>
  <c r="BO29" i="3"/>
  <c r="BA35" i="3"/>
  <c r="BU35" i="3"/>
  <c r="AC31" i="3"/>
  <c r="AA31" i="3" s="1"/>
  <c r="Z31" i="3" s="1"/>
  <c r="X31" i="3" s="1"/>
  <c r="W31" i="3" s="1"/>
  <c r="V31" i="3" s="1"/>
  <c r="T31" i="3" s="1"/>
  <c r="S31" i="3" s="1"/>
  <c r="R31" i="3" s="1"/>
  <c r="Q31" i="3" s="1"/>
  <c r="O31" i="3" s="1"/>
  <c r="N31" i="3" s="1"/>
  <c r="M31" i="3" s="1"/>
  <c r="L31" i="3" s="1"/>
  <c r="K31" i="3" s="1"/>
  <c r="AS29" i="3"/>
  <c r="BN29" i="3"/>
  <c r="BC39" i="3"/>
  <c r="AR39" i="3"/>
  <c r="BQ29" i="3"/>
  <c r="AY42" i="3"/>
  <c r="BA42" i="3"/>
  <c r="AZ39" i="3"/>
  <c r="AX35" i="3"/>
  <c r="AT35" i="3"/>
  <c r="BG35" i="3"/>
  <c r="BI39" i="3"/>
  <c r="BG42" i="3"/>
  <c r="BM42" i="3"/>
  <c r="BF39" i="3"/>
  <c r="BO35" i="3"/>
  <c r="AA18" i="3"/>
  <c r="Z18" i="3" s="1"/>
  <c r="X18" i="3" s="1"/>
  <c r="W18" i="3" s="1"/>
  <c r="V18" i="3" s="1"/>
  <c r="T18" i="3" s="1"/>
  <c r="S18" i="3" s="1"/>
  <c r="R18" i="3" s="1"/>
  <c r="Q18" i="3" s="1"/>
  <c r="O18" i="3" s="1"/>
  <c r="N18" i="3" s="1"/>
  <c r="M18" i="3" s="1"/>
  <c r="L18" i="3" s="1"/>
  <c r="K18" i="3" s="1"/>
  <c r="BI35" i="3"/>
  <c r="AV29" i="3"/>
  <c r="BV35" i="3"/>
  <c r="AA16" i="3"/>
  <c r="Z16" i="3" s="1"/>
  <c r="X16" i="3" s="1"/>
  <c r="W16" i="3" s="1"/>
  <c r="V16" i="3" s="1"/>
  <c r="T16" i="3" s="1"/>
  <c r="S16" i="3" s="1"/>
  <c r="R16" i="3" s="1"/>
  <c r="Q16" i="3" s="1"/>
  <c r="O16" i="3" s="1"/>
  <c r="N16" i="3" s="1"/>
  <c r="M16" i="3" s="1"/>
  <c r="L16" i="3" s="1"/>
  <c r="K16" i="3" s="1"/>
  <c r="BD29" i="3"/>
  <c r="BS29" i="3"/>
  <c r="AW42" i="3"/>
  <c r="BF35" i="3"/>
  <c r="BE29" i="3"/>
  <c r="BT42" i="3"/>
  <c r="BO42" i="3"/>
  <c r="BB35" i="3"/>
  <c r="BE35" i="3"/>
  <c r="AX39" i="3"/>
  <c r="BJ39" i="3"/>
  <c r="AU42" i="3"/>
  <c r="BD42" i="3"/>
  <c r="AW39" i="3"/>
  <c r="BV42" i="3"/>
  <c r="AV42" i="3"/>
  <c r="BJ42" i="3"/>
  <c r="AZ35" i="3"/>
  <c r="AY35" i="3"/>
  <c r="BR39" i="3"/>
  <c r="BC42" i="3"/>
  <c r="AR35" i="3"/>
  <c r="BB42" i="3"/>
  <c r="BI42" i="3"/>
  <c r="AC13" i="3"/>
  <c r="AC27" i="3"/>
  <c r="AA27" i="3" s="1"/>
  <c r="Z27" i="3" s="1"/>
  <c r="AA19" i="3" l="1"/>
  <c r="Z19" i="3" s="1"/>
  <c r="X19" i="3" s="1"/>
  <c r="W19" i="3" s="1"/>
  <c r="V19" i="3" s="1"/>
  <c r="T19" i="3" s="1"/>
  <c r="S19" i="3" s="1"/>
  <c r="R19" i="3" s="1"/>
  <c r="Q19" i="3" s="1"/>
  <c r="O19" i="3" s="1"/>
  <c r="N19" i="3" s="1"/>
  <c r="M19" i="3" s="1"/>
  <c r="L19" i="3" s="1"/>
  <c r="K19" i="3" s="1"/>
  <c r="I19" i="3"/>
  <c r="H19" i="3" s="1"/>
  <c r="G19" i="3" s="1"/>
  <c r="F19" i="3" s="1"/>
  <c r="E19" i="3" s="1"/>
  <c r="H34" i="3"/>
  <c r="G34" i="3" s="1"/>
  <c r="F34" i="3" s="1"/>
  <c r="E34" i="3" s="1"/>
  <c r="AE34" i="3" s="1" a="1"/>
  <c r="AE34" i="3" s="1"/>
  <c r="AM92" i="3" s="1"/>
  <c r="BG88" i="3"/>
  <c r="BP85" i="3"/>
  <c r="AT86" i="3"/>
  <c r="AV88" i="3"/>
  <c r="BP87" i="3"/>
  <c r="BG87" i="3"/>
  <c r="BH85" i="3"/>
  <c r="BB84" i="3"/>
  <c r="AS85" i="3"/>
  <c r="I14" i="3"/>
  <c r="H14" i="3" s="1"/>
  <c r="I28" i="3"/>
  <c r="H28" i="3" s="1"/>
  <c r="H18" i="3"/>
  <c r="G18" i="3" s="1"/>
  <c r="F18" i="3" s="1"/>
  <c r="E18" i="3" s="1"/>
  <c r="AM38" i="3" s="1"/>
  <c r="AZ87" i="3"/>
  <c r="AW88" i="3"/>
  <c r="AV85" i="3"/>
  <c r="BJ88" i="3"/>
  <c r="AW85" i="3"/>
  <c r="AW87" i="3"/>
  <c r="AS87" i="3"/>
  <c r="AX88" i="3"/>
  <c r="BM87" i="3"/>
  <c r="AU85" i="3"/>
  <c r="BD88" i="3"/>
  <c r="BC86" i="3"/>
  <c r="BA87" i="3"/>
  <c r="BQ85" i="3"/>
  <c r="BE85" i="3"/>
  <c r="BE87" i="3"/>
  <c r="AZ85" i="3"/>
  <c r="BN84" i="3"/>
  <c r="BN85" i="3"/>
  <c r="BJ87" i="3"/>
  <c r="BI84" i="3"/>
  <c r="AV86" i="3"/>
  <c r="BL84" i="3"/>
  <c r="BE88" i="3"/>
  <c r="BD84" i="3"/>
  <c r="BB85" i="3"/>
  <c r="BI87" i="3"/>
  <c r="AX86" i="3"/>
  <c r="AX84" i="3"/>
  <c r="AW86" i="3"/>
  <c r="AU87" i="3"/>
  <c r="BD85" i="3"/>
  <c r="BO88" i="3"/>
  <c r="BD86" i="3"/>
  <c r="AY85" i="3"/>
  <c r="BA88" i="3"/>
  <c r="BM84" i="3"/>
  <c r="BI86" i="3"/>
  <c r="AS84" i="3"/>
  <c r="BE84" i="3"/>
  <c r="BL86" i="3"/>
  <c r="BO84" i="3"/>
  <c r="AV87" i="3"/>
  <c r="BO87" i="3"/>
  <c r="BM88" i="3"/>
  <c r="BQ86" i="3"/>
  <c r="BB88" i="3"/>
  <c r="BF88" i="3"/>
  <c r="BJ84" i="3"/>
  <c r="BI88" i="3"/>
  <c r="BG86" i="3"/>
  <c r="BH88" i="3"/>
  <c r="AY88" i="3"/>
  <c r="BB87" i="3"/>
  <c r="BA85" i="3"/>
  <c r="AS86" i="3"/>
  <c r="BK84" i="3"/>
  <c r="BP86" i="3"/>
  <c r="BF85" i="3"/>
  <c r="BJ86" i="3"/>
  <c r="AZ84" i="3"/>
  <c r="BM86" i="3"/>
  <c r="AT85" i="3"/>
  <c r="BC85" i="3"/>
  <c r="BD87" i="3"/>
  <c r="BF86" i="3"/>
  <c r="AY84" i="3"/>
  <c r="BN87" i="3"/>
  <c r="AS88" i="3"/>
  <c r="BQ87" i="3"/>
  <c r="BL85" i="3"/>
  <c r="BC84" i="3"/>
  <c r="AX85" i="3"/>
  <c r="BF84" i="3"/>
  <c r="BJ85" i="3"/>
  <c r="BH87" i="3"/>
  <c r="BQ84" i="3"/>
  <c r="AZ86" i="3"/>
  <c r="BC87" i="3"/>
  <c r="BN88" i="3"/>
  <c r="BL88" i="3"/>
  <c r="AY87" i="3"/>
  <c r="AT87" i="3"/>
  <c r="AX87" i="3"/>
  <c r="AT84" i="3"/>
  <c r="AY86" i="3"/>
  <c r="BA84" i="3"/>
  <c r="BK87" i="3"/>
  <c r="AW84" i="3"/>
  <c r="BI85" i="3"/>
  <c r="BE86" i="3"/>
  <c r="AU84" i="3"/>
  <c r="BA86" i="3"/>
  <c r="BL87" i="3"/>
  <c r="BM85" i="3"/>
  <c r="BH86" i="3"/>
  <c r="BN86" i="3"/>
  <c r="BQ88" i="3"/>
  <c r="BC88" i="3"/>
  <c r="AA20" i="3"/>
  <c r="Z20" i="3" s="1"/>
  <c r="X20" i="3" s="1"/>
  <c r="W20" i="3" s="1"/>
  <c r="V20" i="3" s="1"/>
  <c r="T20" i="3" s="1"/>
  <c r="S20" i="3" s="1"/>
  <c r="R20" i="3" s="1"/>
  <c r="Q20" i="3" s="1"/>
  <c r="O20" i="3" s="1"/>
  <c r="N20" i="3" s="1"/>
  <c r="M20" i="3" s="1"/>
  <c r="L20" i="3" s="1"/>
  <c r="K20" i="3" s="1"/>
  <c r="AT88" i="3"/>
  <c r="BF87" i="3"/>
  <c r="BK85" i="3"/>
  <c r="BP84" i="3"/>
  <c r="BB86" i="3"/>
  <c r="AU86" i="3"/>
  <c r="BK86" i="3"/>
  <c r="BG85" i="3"/>
  <c r="BK88" i="3"/>
  <c r="BH84" i="3"/>
  <c r="AV84" i="3"/>
  <c r="AZ88" i="3"/>
  <c r="BP88" i="3"/>
  <c r="BO86" i="3"/>
  <c r="BG84" i="3"/>
  <c r="AU88" i="3"/>
  <c r="AA13" i="3"/>
  <c r="Z13" i="3" s="1"/>
  <c r="X13" i="3" s="1"/>
  <c r="W13" i="3" s="1"/>
  <c r="V13" i="3" s="1"/>
  <c r="T13" i="3" s="1"/>
  <c r="S13" i="3" s="1"/>
  <c r="R13" i="3" s="1"/>
  <c r="Q13" i="3" s="1"/>
  <c r="O13" i="3" s="1"/>
  <c r="N13" i="3" s="1"/>
  <c r="M13" i="3" s="1"/>
  <c r="L13" i="3" s="1"/>
  <c r="K13" i="3" s="1"/>
  <c r="I13" i="3"/>
  <c r="I27" i="3"/>
  <c r="H27" i="3" s="1"/>
  <c r="BJ46" i="3"/>
  <c r="BA46" i="3"/>
  <c r="AZ46" i="3"/>
  <c r="BO46" i="3"/>
  <c r="BV46" i="3"/>
  <c r="AX46" i="3"/>
  <c r="BH46" i="3"/>
  <c r="BG46" i="3"/>
  <c r="BN46" i="3"/>
  <c r="BI46" i="3"/>
  <c r="BB46" i="3"/>
  <c r="BT46" i="3"/>
  <c r="BU46" i="3"/>
  <c r="AR46" i="3"/>
  <c r="AT46" i="3"/>
  <c r="BL46" i="3"/>
  <c r="BK46" i="3"/>
  <c r="BS46" i="3"/>
  <c r="BR46" i="3"/>
  <c r="AV46" i="3"/>
  <c r="AU46" i="3"/>
  <c r="AW46" i="3"/>
  <c r="BQ46" i="3"/>
  <c r="BM46" i="3"/>
  <c r="BF46" i="3"/>
  <c r="BE46" i="3"/>
  <c r="BC46" i="3"/>
  <c r="AS46" i="3"/>
  <c r="AY46" i="3"/>
  <c r="BP46" i="3"/>
  <c r="BD46" i="3"/>
  <c r="BB82" i="3"/>
  <c r="BO80" i="3"/>
  <c r="AX83" i="3"/>
  <c r="BK83" i="3"/>
  <c r="AU83" i="3"/>
  <c r="BO82" i="3"/>
  <c r="BE82" i="3"/>
  <c r="BF81" i="3"/>
  <c r="AX80" i="3"/>
  <c r="AZ81" i="3"/>
  <c r="AW81" i="3"/>
  <c r="AZ80" i="3"/>
  <c r="BP82" i="3"/>
  <c r="AU81" i="3"/>
  <c r="BN81" i="3"/>
  <c r="BC80" i="3"/>
  <c r="BF82" i="3"/>
  <c r="AY79" i="3"/>
  <c r="AS80" i="3"/>
  <c r="AX79" i="3"/>
  <c r="BJ82" i="3"/>
  <c r="BI79" i="3"/>
  <c r="AS79" i="3"/>
  <c r="BE80" i="3"/>
  <c r="AT81" i="3"/>
  <c r="BE81" i="3"/>
  <c r="BK80" i="3"/>
  <c r="BH82" i="3"/>
  <c r="BB83" i="3"/>
  <c r="BK81" i="3"/>
  <c r="BM82" i="3"/>
  <c r="BG80" i="3"/>
  <c r="BF80" i="3"/>
  <c r="AS83" i="3"/>
  <c r="BN83" i="3"/>
  <c r="BN79" i="3"/>
  <c r="AW79" i="3"/>
  <c r="AU80" i="3"/>
  <c r="BG82" i="3"/>
  <c r="AX81" i="3"/>
  <c r="BC81" i="3"/>
  <c r="BQ80" i="3"/>
  <c r="AS81" i="3"/>
  <c r="AT79" i="3"/>
  <c r="BH79" i="3"/>
  <c r="BH80" i="3"/>
  <c r="AU79" i="3"/>
  <c r="AY81" i="3"/>
  <c r="BF79" i="3"/>
  <c r="BJ79" i="3"/>
  <c r="BG81" i="3"/>
  <c r="AZ83" i="3"/>
  <c r="AX82" i="3"/>
  <c r="BA83" i="3"/>
  <c r="BD80" i="3"/>
  <c r="BL83" i="3"/>
  <c r="BC83" i="3"/>
  <c r="AT80" i="3"/>
  <c r="BN80" i="3"/>
  <c r="BB80" i="3"/>
  <c r="BP81" i="3"/>
  <c r="BM83" i="3"/>
  <c r="BO83" i="3"/>
  <c r="AW83" i="3"/>
  <c r="BQ83" i="3"/>
  <c r="AT82" i="3"/>
  <c r="BI82" i="3"/>
  <c r="BG83" i="3"/>
  <c r="BB81" i="3"/>
  <c r="BI81" i="3"/>
  <c r="BJ81" i="3"/>
  <c r="BI80" i="3"/>
  <c r="BH83" i="3"/>
  <c r="BO79" i="3"/>
  <c r="BJ80" i="3"/>
  <c r="AT83" i="3"/>
  <c r="BK79" i="3"/>
  <c r="BL79" i="3"/>
  <c r="BL82" i="3"/>
  <c r="BC79" i="3"/>
  <c r="AV83" i="3"/>
  <c r="BM80" i="3"/>
  <c r="AY80" i="3"/>
  <c r="AW80" i="3"/>
  <c r="BP80" i="3"/>
  <c r="BO81" i="3"/>
  <c r="BB79" i="3"/>
  <c r="BM79" i="3"/>
  <c r="BA79" i="3"/>
  <c r="AW82" i="3"/>
  <c r="BC82" i="3"/>
  <c r="AU82" i="3"/>
  <c r="BG79" i="3"/>
  <c r="BI83" i="3"/>
  <c r="AZ82" i="3"/>
  <c r="AV80" i="3"/>
  <c r="AY82" i="3"/>
  <c r="BQ79" i="3"/>
  <c r="AV82" i="3"/>
  <c r="BP83" i="3"/>
  <c r="AS82" i="3"/>
  <c r="BJ83" i="3"/>
  <c r="BP79" i="3"/>
  <c r="BK82" i="3"/>
  <c r="BE83" i="3"/>
  <c r="BN82" i="3"/>
  <c r="BA81" i="3"/>
  <c r="BH81" i="3"/>
  <c r="BQ81" i="3"/>
  <c r="BD82" i="3"/>
  <c r="AZ79" i="3"/>
  <c r="BD79" i="3"/>
  <c r="BD83" i="3"/>
  <c r="AY83" i="3"/>
  <c r="BA82" i="3"/>
  <c r="BF83" i="3"/>
  <c r="BA80" i="3"/>
  <c r="BD81" i="3"/>
  <c r="BL81" i="3"/>
  <c r="AV81" i="3"/>
  <c r="BM81" i="3"/>
  <c r="BE79" i="3"/>
  <c r="AV79" i="3"/>
  <c r="BQ82" i="3"/>
  <c r="BL80" i="3"/>
  <c r="AA17" i="3"/>
  <c r="Z17" i="3" s="1"/>
  <c r="X17" i="3" s="1"/>
  <c r="W17" i="3" s="1"/>
  <c r="V17" i="3" s="1"/>
  <c r="T17" i="3" s="1"/>
  <c r="S17" i="3" s="1"/>
  <c r="R17" i="3" s="1"/>
  <c r="Q17" i="3" s="1"/>
  <c r="O17" i="3" s="1"/>
  <c r="N17" i="3" s="1"/>
  <c r="M17" i="3" s="1"/>
  <c r="L17" i="3" s="1"/>
  <c r="K17" i="3" s="1"/>
  <c r="BU31" i="3"/>
  <c r="BP31" i="3"/>
  <c r="BC31" i="3"/>
  <c r="BR31" i="3"/>
  <c r="AU31" i="3"/>
  <c r="BE31" i="3"/>
  <c r="AX31" i="3"/>
  <c r="BL31" i="3"/>
  <c r="BQ31" i="3"/>
  <c r="BD31" i="3"/>
  <c r="BJ31" i="3"/>
  <c r="AS31" i="3"/>
  <c r="AW31" i="3"/>
  <c r="AR31" i="3"/>
  <c r="AV31" i="3"/>
  <c r="AT31" i="3"/>
  <c r="BN31" i="3"/>
  <c r="BT31" i="3"/>
  <c r="BK31" i="3"/>
  <c r="BI31" i="3"/>
  <c r="BA31" i="3"/>
  <c r="BF31" i="3"/>
  <c r="AZ31" i="3"/>
  <c r="BH31" i="3"/>
  <c r="BO31" i="3"/>
  <c r="BS31" i="3"/>
  <c r="BG31" i="3"/>
  <c r="BV31" i="3"/>
  <c r="AY31" i="3"/>
  <c r="BB31" i="3"/>
  <c r="BM31" i="3"/>
  <c r="AA30" i="3"/>
  <c r="Z30" i="3" s="1"/>
  <c r="X30" i="3" s="1"/>
  <c r="W30" i="3" s="1"/>
  <c r="V30" i="3" s="1"/>
  <c r="T30" i="3" s="1"/>
  <c r="S30" i="3" s="1"/>
  <c r="R30" i="3" s="1"/>
  <c r="Q30" i="3" s="1"/>
  <c r="O30" i="3" s="1"/>
  <c r="N30" i="3" s="1"/>
  <c r="M30" i="3" s="1"/>
  <c r="L30" i="3" s="1"/>
  <c r="K30" i="3" s="1"/>
  <c r="BH26" i="3"/>
  <c r="BG26" i="3"/>
  <c r="BN26" i="3"/>
  <c r="BL21" i="3"/>
  <c r="AX21" i="3"/>
  <c r="AR21" i="3"/>
  <c r="AY21" i="3"/>
  <c r="BD21" i="3"/>
  <c r="BB21" i="3"/>
  <c r="BP21" i="3"/>
  <c r="BI21" i="3"/>
  <c r="BN21" i="3"/>
  <c r="BJ21" i="3"/>
  <c r="BH21" i="3"/>
  <c r="AV21" i="3"/>
  <c r="AW21" i="3"/>
  <c r="AT21" i="3"/>
  <c r="BC21" i="3"/>
  <c r="BG21" i="3"/>
  <c r="AU21" i="3"/>
  <c r="BR21" i="3"/>
  <c r="BO21" i="3"/>
  <c r="AZ21" i="3"/>
  <c r="BT21" i="3"/>
  <c r="BA21" i="3"/>
  <c r="BK21" i="3"/>
  <c r="BM21" i="3"/>
  <c r="BU21" i="3"/>
  <c r="BF21" i="3"/>
  <c r="BS21" i="3"/>
  <c r="BQ21" i="3"/>
  <c r="BV21" i="3"/>
  <c r="BE21" i="3"/>
  <c r="AS21" i="3"/>
  <c r="AA29" i="3"/>
  <c r="Z29" i="3" s="1"/>
  <c r="X29" i="3" s="1"/>
  <c r="W29" i="3" s="1"/>
  <c r="V29" i="3" s="1"/>
  <c r="T29" i="3" s="1"/>
  <c r="S29" i="3" s="1"/>
  <c r="R29" i="3" s="1"/>
  <c r="Q29" i="3" s="1"/>
  <c r="O29" i="3" s="1"/>
  <c r="N29" i="3" s="1"/>
  <c r="M29" i="3" s="1"/>
  <c r="L29" i="3" s="1"/>
  <c r="K29" i="3" s="1"/>
  <c r="AA15" i="3"/>
  <c r="Z15" i="3" s="1"/>
  <c r="X15" i="3" s="1"/>
  <c r="W15" i="3" s="1"/>
  <c r="V15" i="3" s="1"/>
  <c r="T15" i="3" s="1"/>
  <c r="S15" i="3" s="1"/>
  <c r="R15" i="3" s="1"/>
  <c r="Q15" i="3" s="1"/>
  <c r="O15" i="3" s="1"/>
  <c r="N15" i="3" s="1"/>
  <c r="M15" i="3" s="1"/>
  <c r="L15" i="3" s="1"/>
  <c r="K15" i="3" s="1"/>
  <c r="BL64" i="3"/>
  <c r="AW64" i="3"/>
  <c r="BI64" i="3"/>
  <c r="BC64" i="3"/>
  <c r="BF64" i="3"/>
  <c r="BO64" i="3"/>
  <c r="BE64" i="3"/>
  <c r="BN64" i="3"/>
  <c r="BK64" i="3"/>
  <c r="AZ64" i="3"/>
  <c r="BB64" i="3"/>
  <c r="AT64" i="3"/>
  <c r="AU64" i="3"/>
  <c r="AY64" i="3"/>
  <c r="BM64" i="3"/>
  <c r="BD64" i="3"/>
  <c r="BG64" i="3"/>
  <c r="BH64" i="3"/>
  <c r="AV64" i="3"/>
  <c r="BA64" i="3"/>
  <c r="BJ64" i="3"/>
  <c r="AS64" i="3"/>
  <c r="BP64" i="3"/>
  <c r="AX64" i="3"/>
  <c r="BQ64" i="3"/>
  <c r="AV65" i="3"/>
  <c r="BK65" i="3"/>
  <c r="BF65" i="3"/>
  <c r="AS65" i="3"/>
  <c r="AX65" i="3"/>
  <c r="AY65" i="3"/>
  <c r="BE65" i="3"/>
  <c r="BG65" i="3"/>
  <c r="BB65" i="3"/>
  <c r="BD65" i="3"/>
  <c r="AT65" i="3"/>
  <c r="BC65" i="3"/>
  <c r="BJ65" i="3"/>
  <c r="BL65" i="3"/>
  <c r="BH65" i="3"/>
  <c r="BI65" i="3"/>
  <c r="AW65" i="3"/>
  <c r="BO65" i="3"/>
  <c r="BA65" i="3"/>
  <c r="BQ65" i="3"/>
  <c r="BP65" i="3"/>
  <c r="BN65" i="3"/>
  <c r="AZ65" i="3"/>
  <c r="AU65" i="3"/>
  <c r="BM65" i="3"/>
  <c r="AN27" i="3"/>
  <c r="AO48" i="3"/>
  <c r="AL19" i="3"/>
  <c r="AP27" i="3"/>
  <c r="AK22" i="3"/>
  <c r="AQ28" i="3"/>
  <c r="AL24" i="3"/>
  <c r="AN47" i="3"/>
  <c r="AQ25" i="3"/>
  <c r="AJ21" i="3"/>
  <c r="AN37" i="3"/>
  <c r="AN43" i="3"/>
  <c r="AO29" i="3"/>
  <c r="AO45" i="3"/>
  <c r="AK39" i="3"/>
  <c r="AM36" i="3"/>
  <c r="AO46" i="3"/>
  <c r="AQ27" i="3"/>
  <c r="AJ41" i="3"/>
  <c r="AP39" i="3"/>
  <c r="AM13" i="3"/>
  <c r="AP29" i="3"/>
  <c r="AM44" i="3"/>
  <c r="AO33" i="3"/>
  <c r="AN19" i="3"/>
  <c r="AL81" i="3"/>
  <c r="AM71" i="3"/>
  <c r="AR81" i="3"/>
  <c r="AM88" i="3"/>
  <c r="AP71" i="3"/>
  <c r="AR73" i="3"/>
  <c r="AM66" i="3"/>
  <c r="AN88" i="3"/>
  <c r="AM69" i="3"/>
  <c r="AP85" i="3"/>
  <c r="AL87" i="3"/>
  <c r="AL72" i="3"/>
  <c r="AR65" i="3"/>
  <c r="AN67" i="3"/>
  <c r="AR69" i="3"/>
  <c r="AM28" i="3"/>
  <c r="AP49" i="3"/>
  <c r="AJ90" i="3"/>
  <c r="AP80" i="3"/>
  <c r="AR83" i="3"/>
  <c r="AP34" i="3"/>
  <c r="AM29" i="3"/>
  <c r="AO22" i="3"/>
  <c r="AM26" i="3"/>
  <c r="AN22" i="3"/>
  <c r="AJ84" i="3"/>
  <c r="AQ34" i="3"/>
  <c r="AK31" i="3"/>
  <c r="AO13" i="3"/>
  <c r="AK38" i="3"/>
  <c r="AN83" i="3"/>
  <c r="AM31" i="3"/>
  <c r="AM34" i="3"/>
  <c r="AO35" i="3"/>
  <c r="AM35" i="3"/>
  <c r="AJ39" i="3"/>
  <c r="AN50" i="3"/>
  <c r="AP70" i="3"/>
  <c r="AQ68" i="3"/>
  <c r="AP13" i="3"/>
  <c r="AP48" i="3"/>
  <c r="AL44" i="3"/>
  <c r="AK45" i="3"/>
  <c r="AN32" i="3"/>
  <c r="AQ22" i="3"/>
  <c r="AO25" i="3"/>
  <c r="AK48" i="3"/>
  <c r="AM43" i="3"/>
  <c r="AO23" i="3"/>
  <c r="AM47" i="3"/>
  <c r="AJ19" i="3"/>
  <c r="AQ20" i="3"/>
  <c r="AJ24" i="3"/>
  <c r="AM32" i="3"/>
  <c r="AK34" i="3"/>
  <c r="AM33" i="3"/>
  <c r="AK20" i="3"/>
  <c r="AK42" i="3"/>
  <c r="AJ27" i="3"/>
  <c r="AJ49" i="3"/>
  <c r="AQ42" i="3"/>
  <c r="AL46" i="3"/>
  <c r="AP25" i="3"/>
  <c r="AK50" i="3"/>
  <c r="AJ17" i="3"/>
  <c r="AN45" i="3"/>
  <c r="AK28" i="3"/>
  <c r="AP28" i="3"/>
  <c r="AO20" i="3"/>
  <c r="AQ29" i="3"/>
  <c r="AJ46" i="3"/>
  <c r="AN17" i="3"/>
  <c r="AO31" i="3"/>
  <c r="AL33" i="3"/>
  <c r="AJ13" i="3"/>
  <c r="AN33" i="3"/>
  <c r="AM23" i="3"/>
  <c r="AJ32" i="3"/>
  <c r="AJ44" i="3"/>
  <c r="AN66" i="3"/>
  <c r="AO72" i="3"/>
  <c r="AN81" i="3"/>
  <c r="AP84" i="3"/>
  <c r="AK24" i="3"/>
  <c r="AK81" i="3"/>
  <c r="AM46" i="3"/>
  <c r="AN44" i="3"/>
  <c r="AJ20" i="3"/>
  <c r="AN49" i="3"/>
  <c r="AJ33" i="3"/>
  <c r="AN30" i="3"/>
  <c r="AQ41" i="3"/>
  <c r="AL34" i="3"/>
  <c r="AP38" i="3"/>
  <c r="AL17" i="3"/>
  <c r="AP23" i="3"/>
  <c r="AN25" i="3"/>
  <c r="AJ43" i="3"/>
  <c r="AN23" i="3"/>
  <c r="AP43" i="3"/>
  <c r="AO19" i="3"/>
  <c r="AL22" i="3"/>
  <c r="AQ15" i="3"/>
  <c r="AP91" i="3"/>
  <c r="AO79" i="3"/>
  <c r="AK67" i="3"/>
  <c r="AP69" i="3"/>
  <c r="AL83" i="3"/>
  <c r="AL32" i="3"/>
  <c r="AM72" i="3"/>
  <c r="AL84" i="3"/>
  <c r="AO86" i="3"/>
  <c r="AK84" i="3"/>
  <c r="AO68" i="3"/>
  <c r="AQ87" i="3"/>
  <c r="AN90" i="3"/>
  <c r="AL45" i="3"/>
  <c r="AP47" i="3"/>
  <c r="AL26" i="3"/>
  <c r="AP64" i="3"/>
  <c r="AI58" i="3"/>
  <c r="AI69" i="3" s="1"/>
  <c r="AK88" i="3"/>
  <c r="AK64" i="3"/>
  <c r="AJ22" i="3"/>
  <c r="AO81" i="3"/>
  <c r="AJ26" i="3"/>
  <c r="AN29" i="3"/>
  <c r="AJ45" i="3"/>
  <c r="AN42" i="3"/>
  <c r="AJ42" i="3"/>
  <c r="AN14" i="3"/>
  <c r="AQ46" i="3"/>
  <c r="AL35" i="3"/>
  <c r="AP40" i="3"/>
  <c r="AL28" i="3"/>
  <c r="AP14" i="3"/>
  <c r="AN15" i="3"/>
  <c r="AK27" i="3"/>
  <c r="AO27" i="3"/>
  <c r="AJ14" i="3"/>
  <c r="AO47" i="3"/>
  <c r="AQ24" i="3"/>
  <c r="AO28" i="3"/>
  <c r="AL29" i="3"/>
  <c r="AQ38" i="3"/>
  <c r="AO93" i="3"/>
  <c r="AN79" i="3"/>
  <c r="AJ47" i="3"/>
  <c r="AJ82" i="3"/>
  <c r="AJ79" i="3"/>
  <c r="AK29" i="3"/>
  <c r="AQ79" i="3"/>
  <c r="AQ85" i="3"/>
  <c r="AL68" i="3"/>
  <c r="AQ84" i="3"/>
  <c r="AK87" i="3"/>
  <c r="AR64" i="3"/>
  <c r="AK19" i="3"/>
  <c r="AK85" i="3"/>
  <c r="AM18" i="3"/>
  <c r="AN87" i="3"/>
  <c r="AO64" i="3"/>
  <c r="AQ67" i="3"/>
  <c r="AO14" i="3"/>
  <c r="AJ34" i="3"/>
  <c r="AO21" i="3"/>
  <c r="AN31" i="3"/>
  <c r="AK14" i="3"/>
  <c r="AM21" i="3"/>
  <c r="AP41" i="3"/>
  <c r="AK35" i="3"/>
  <c r="AM39" i="3"/>
  <c r="AP46" i="3"/>
  <c r="AL25" i="3"/>
  <c r="AL27" i="3"/>
  <c r="AL50" i="3"/>
  <c r="AQ31" i="3"/>
  <c r="AK21" i="3"/>
  <c r="AN28" i="3"/>
  <c r="AQ23" i="3"/>
  <c r="AL43" i="3"/>
  <c r="AJ31" i="3"/>
  <c r="AN48" i="3"/>
  <c r="AI10" i="3"/>
  <c r="AL13" i="3"/>
  <c r="AJ35" i="3"/>
  <c r="AQ21" i="3"/>
  <c r="AL21" i="3"/>
  <c r="AP21" i="3"/>
  <c r="AL49" i="3"/>
  <c r="AK32" i="3"/>
  <c r="AJ40" i="3"/>
  <c r="AN70" i="3"/>
  <c r="AR86" i="3"/>
  <c r="AR87" i="3"/>
  <c r="AK73" i="3"/>
  <c r="AM85" i="3"/>
  <c r="AQ64" i="3"/>
  <c r="AN85" i="3"/>
  <c r="AO49" i="3"/>
  <c r="AO42" i="3"/>
  <c r="AK49" i="3"/>
  <c r="AL31" i="3"/>
  <c r="AM45" i="3"/>
  <c r="AO41" i="3"/>
  <c r="AM37" i="3"/>
  <c r="AP33" i="3"/>
  <c r="AK23" i="3"/>
  <c r="AK43" i="3"/>
  <c r="AP20" i="3"/>
  <c r="AL23" i="3"/>
  <c r="AQ13" i="3"/>
  <c r="AM22" i="3"/>
  <c r="AQ40" i="3"/>
  <c r="AQ72" i="3"/>
  <c r="AO73" i="3"/>
  <c r="AO82" i="3"/>
  <c r="AM64" i="3"/>
  <c r="AL79" i="3"/>
  <c r="AK41" i="3"/>
  <c r="AK80" i="3"/>
  <c r="AP88" i="3"/>
  <c r="AK79" i="3"/>
  <c r="AN86" i="3"/>
  <c r="AP67" i="3"/>
  <c r="AJ65" i="3"/>
  <c r="AR88" i="3"/>
  <c r="AL67" i="3"/>
  <c r="AK69" i="3"/>
  <c r="AN84" i="3"/>
  <c r="AL64" i="3"/>
  <c r="AJ86" i="3"/>
  <c r="AK66" i="3"/>
  <c r="AJ71" i="3"/>
  <c r="AL92" i="3"/>
  <c r="AK18" i="3"/>
  <c r="AO36" i="3"/>
  <c r="AK44" i="3"/>
  <c r="AO15" i="3"/>
  <c r="AO32" i="3"/>
  <c r="AQ18" i="3"/>
  <c r="AM15" i="3"/>
  <c r="AQ26" i="3"/>
  <c r="AO24" i="3"/>
  <c r="AK15" i="3"/>
  <c r="AQ14" i="3"/>
  <c r="AL14" i="3"/>
  <c r="AN46" i="3"/>
  <c r="AL20" i="3"/>
  <c r="AQ43" i="3"/>
  <c r="AM70" i="3"/>
  <c r="AP73" i="3"/>
  <c r="AO34" i="3"/>
  <c r="AQ71" i="3"/>
  <c r="AO80" i="3"/>
  <c r="AJ29" i="3"/>
  <c r="AP81" i="3"/>
  <c r="AN18" i="3"/>
  <c r="AJ67" i="3"/>
  <c r="AP65" i="3"/>
  <c r="AM68" i="3"/>
  <c r="AK86" i="3"/>
  <c r="AQ66" i="3"/>
  <c r="AP79" i="3"/>
  <c r="AL93" i="3"/>
  <c r="AP92" i="3"/>
  <c r="AP89" i="3"/>
  <c r="AJ87" i="3"/>
  <c r="AK83" i="3"/>
  <c r="AQ35" i="3"/>
  <c r="AR71" i="3"/>
  <c r="AN73" i="3"/>
  <c r="AK30" i="3"/>
  <c r="AQ33" i="3"/>
  <c r="AL30" i="3"/>
  <c r="AO50" i="3"/>
  <c r="AK26" i="3"/>
  <c r="AO39" i="3"/>
  <c r="AJ23" i="3"/>
  <c r="AN39" i="3"/>
  <c r="AP18" i="3"/>
  <c r="AN36" i="3"/>
  <c r="AP36" i="3"/>
  <c r="AQ44" i="3"/>
  <c r="AL15" i="3"/>
  <c r="AP45" i="3"/>
  <c r="AL39" i="3"/>
  <c r="AP26" i="3"/>
  <c r="AL37" i="3"/>
  <c r="AK46" i="3"/>
  <c r="AM41" i="3"/>
  <c r="AQ47" i="3"/>
  <c r="AJ70" i="3"/>
  <c r="AO69" i="3"/>
  <c r="AR72" i="3"/>
  <c r="AM81" i="3"/>
  <c r="AR93" i="3"/>
  <c r="AO87" i="3"/>
  <c r="AN82" i="3"/>
  <c r="AL65" i="3"/>
  <c r="AL86" i="3"/>
  <c r="AQ65" i="3"/>
  <c r="AR66" i="3"/>
  <c r="AL82" i="3"/>
  <c r="AQ92" i="3"/>
  <c r="AP66" i="3"/>
  <c r="AK82" i="3"/>
  <c r="AP83" i="3"/>
  <c r="AQ70" i="3"/>
  <c r="AL42" i="3"/>
  <c r="AQ48" i="3"/>
  <c r="AL40" i="3"/>
  <c r="AQ19" i="3"/>
  <c r="AK13" i="3"/>
  <c r="AP15" i="3"/>
  <c r="AJ50" i="3"/>
  <c r="AN34" i="3"/>
  <c r="AJ25" i="3"/>
  <c r="AN13" i="3"/>
  <c r="AQ45" i="3"/>
  <c r="AQ39" i="3"/>
  <c r="AL41" i="3"/>
  <c r="AQ49" i="3"/>
  <c r="AM48" i="3"/>
  <c r="AJ18" i="3"/>
  <c r="AN26" i="3"/>
  <c r="AP86" i="3"/>
  <c r="AM83" i="3"/>
  <c r="AN71" i="3"/>
  <c r="AM40" i="3"/>
  <c r="AN69" i="3"/>
  <c r="AJ81" i="3"/>
  <c r="AP72" i="3"/>
  <c r="AP87" i="3"/>
  <c r="AR85" i="3"/>
  <c r="AR67" i="3"/>
  <c r="AJ88" i="3"/>
  <c r="AR68" i="3"/>
  <c r="AO65" i="3"/>
  <c r="AJ66" i="3"/>
  <c r="AJ83" i="3"/>
  <c r="AP93" i="3"/>
  <c r="AQ80" i="3"/>
  <c r="AO92" i="3"/>
  <c r="AM82" i="3"/>
  <c r="AP32" i="3"/>
  <c r="AJ72" i="3"/>
  <c r="AL48" i="3"/>
  <c r="AP30" i="3"/>
  <c r="AM20" i="3"/>
  <c r="AP19" i="3"/>
  <c r="AL36" i="3"/>
  <c r="AP44" i="3"/>
  <c r="AJ28" i="3"/>
  <c r="AN35" i="3"/>
  <c r="AJ15" i="3"/>
  <c r="AN24" i="3"/>
  <c r="AP50" i="3"/>
  <c r="AO18" i="3"/>
  <c r="AM49" i="3"/>
  <c r="AQ32" i="3"/>
  <c r="AM14" i="3"/>
  <c r="AQ36" i="3"/>
  <c r="AM27" i="3"/>
  <c r="AJ48" i="3"/>
  <c r="AQ88" i="3"/>
  <c r="AO83" i="3"/>
  <c r="AR82" i="3"/>
  <c r="AK40" i="3"/>
  <c r="AL70" i="3"/>
  <c r="AK72" i="3"/>
  <c r="AQ89" i="3"/>
  <c r="AR84" i="3"/>
  <c r="AM87" i="3"/>
  <c r="AM86" i="3"/>
  <c r="AN65" i="3"/>
  <c r="AP68" i="3"/>
  <c r="AM84" i="3"/>
  <c r="AM80" i="3"/>
  <c r="AN93" i="3"/>
  <c r="AN64" i="3"/>
  <c r="AJ37" i="3"/>
  <c r="AR80" i="3"/>
  <c r="AO84" i="3"/>
  <c r="AQ30" i="3"/>
  <c r="AN40" i="3"/>
  <c r="AJ91" i="3"/>
  <c r="AR79" i="3"/>
  <c r="AN80" i="3"/>
  <c r="AL85" i="3"/>
  <c r="AO71" i="3"/>
  <c r="AQ83" i="3"/>
  <c r="AN72" i="3"/>
  <c r="AL90" i="3"/>
  <c r="AR90" i="3"/>
  <c r="AJ68" i="3"/>
  <c r="AJ85" i="3"/>
  <c r="AO88" i="3"/>
  <c r="AO85" i="3"/>
  <c r="AK68" i="3"/>
  <c r="AK91" i="3"/>
  <c r="AP82" i="3"/>
  <c r="AM79" i="3"/>
  <c r="AO26" i="3"/>
  <c r="AL73" i="3"/>
  <c r="AP42" i="3"/>
  <c r="AO44" i="3"/>
  <c r="AJ73" i="3"/>
  <c r="AM30" i="3"/>
  <c r="AQ50" i="3"/>
  <c r="AM42" i="3"/>
  <c r="AQ37" i="3"/>
  <c r="AM25" i="3"/>
  <c r="AP22" i="3"/>
  <c r="AK12" i="3"/>
  <c r="AO30" i="3"/>
  <c r="AK33" i="3"/>
  <c r="AO40" i="3"/>
  <c r="AJ30" i="3"/>
  <c r="AM24" i="3"/>
  <c r="AP24" i="3"/>
  <c r="AM50" i="3"/>
  <c r="AP35" i="3"/>
  <c r="AN41" i="3"/>
  <c r="AK25" i="3"/>
  <c r="AO43" i="3"/>
  <c r="AK90" i="3"/>
  <c r="AQ82" i="3"/>
  <c r="AJ80" i="3"/>
  <c r="AJ89" i="3"/>
  <c r="AJ69" i="3"/>
  <c r="AO67" i="3"/>
  <c r="AK71" i="3"/>
  <c r="AN92" i="3"/>
  <c r="AO91" i="3"/>
  <c r="AL88" i="3"/>
  <c r="AQ86" i="3"/>
  <c r="AO66" i="3"/>
  <c r="AL89" i="3"/>
  <c r="AL80" i="3"/>
  <c r="AQ69" i="3"/>
  <c r="AQ81" i="3"/>
  <c r="I95" i="2"/>
  <c r="AE32" i="3" a="1"/>
  <c r="AE32" i="3" s="1"/>
  <c r="AM65" i="3"/>
  <c r="AK70" i="3"/>
  <c r="AM73" i="3"/>
  <c r="X28" i="3"/>
  <c r="W28" i="3" s="1"/>
  <c r="V28" i="3" s="1"/>
  <c r="T28" i="3" s="1"/>
  <c r="S28" i="3" s="1"/>
  <c r="R28" i="3" s="1"/>
  <c r="Q28" i="3" s="1"/>
  <c r="O28" i="3" s="1"/>
  <c r="N28" i="3" s="1"/>
  <c r="M28" i="3" s="1"/>
  <c r="L28" i="3" s="1"/>
  <c r="K28" i="3" s="1"/>
  <c r="AN21" i="3"/>
  <c r="I71" i="2"/>
  <c r="AP31" i="3"/>
  <c r="I83" i="2"/>
  <c r="BP70" i="3"/>
  <c r="BJ69" i="3"/>
  <c r="BL69" i="3"/>
  <c r="BD71" i="3"/>
  <c r="AW70" i="3"/>
  <c r="BL70" i="3"/>
  <c r="BG72" i="3"/>
  <c r="BI69" i="3"/>
  <c r="BF69" i="3"/>
  <c r="BI73" i="3"/>
  <c r="BM72" i="3"/>
  <c r="BI70" i="3"/>
  <c r="BP71" i="3"/>
  <c r="BE71" i="3"/>
  <c r="BP69" i="3"/>
  <c r="AW69" i="3"/>
  <c r="BM69" i="3"/>
  <c r="BG73" i="3"/>
  <c r="AS69" i="3"/>
  <c r="AT72" i="3"/>
  <c r="BE70" i="3"/>
  <c r="BG69" i="3"/>
  <c r="BJ70" i="3"/>
  <c r="AW72" i="3"/>
  <c r="BO70" i="3"/>
  <c r="BK69" i="3"/>
  <c r="AS73" i="3"/>
  <c r="AT73" i="3"/>
  <c r="BD69" i="3"/>
  <c r="BL73" i="3"/>
  <c r="BH71" i="3"/>
  <c r="BK71" i="3"/>
  <c r="BM71" i="3"/>
  <c r="BQ69" i="3"/>
  <c r="AT70" i="3"/>
  <c r="BA70" i="3"/>
  <c r="BB72" i="3"/>
  <c r="AT69" i="3"/>
  <c r="AV70" i="3"/>
  <c r="BN72" i="3"/>
  <c r="AY72" i="3"/>
  <c r="BH70" i="3"/>
  <c r="BC72" i="3"/>
  <c r="AS72" i="3"/>
  <c r="BJ71" i="3"/>
  <c r="AS71" i="3"/>
  <c r="BK70" i="3"/>
  <c r="AU71" i="3"/>
  <c r="AU73" i="3"/>
  <c r="BM70" i="3"/>
  <c r="AY73" i="3"/>
  <c r="BO72" i="3"/>
  <c r="AV69" i="3"/>
  <c r="BQ72" i="3"/>
  <c r="BC73" i="3"/>
  <c r="AV71" i="3"/>
  <c r="AS70" i="3"/>
  <c r="BK72" i="3"/>
  <c r="AX69" i="3"/>
  <c r="BB73" i="3"/>
  <c r="BA73" i="3"/>
  <c r="BE73" i="3"/>
  <c r="BQ73" i="3"/>
  <c r="BH73" i="3"/>
  <c r="BA72" i="3"/>
  <c r="AY71" i="3"/>
  <c r="BL71" i="3"/>
  <c r="BD73" i="3"/>
  <c r="AX70" i="3"/>
  <c r="BJ72" i="3"/>
  <c r="BF70" i="3"/>
  <c r="BO71" i="3"/>
  <c r="AU70" i="3"/>
  <c r="BQ71" i="3"/>
  <c r="BE72" i="3"/>
  <c r="AX72" i="3"/>
  <c r="BA69" i="3"/>
  <c r="BG70" i="3"/>
  <c r="BF71" i="3"/>
  <c r="BC70" i="3"/>
  <c r="AX73" i="3"/>
  <c r="AZ72" i="3"/>
  <c r="BC71" i="3"/>
  <c r="BF73" i="3"/>
  <c r="AZ69" i="3"/>
  <c r="BK73" i="3"/>
  <c r="BI72" i="3"/>
  <c r="BN70" i="3"/>
  <c r="BL72" i="3"/>
  <c r="BB69" i="3"/>
  <c r="BI71" i="3"/>
  <c r="AZ73" i="3"/>
  <c r="BP72" i="3"/>
  <c r="AY69" i="3"/>
  <c r="BF72" i="3"/>
  <c r="BH69" i="3"/>
  <c r="AZ70" i="3"/>
  <c r="BM73" i="3"/>
  <c r="BN71" i="3"/>
  <c r="BG71" i="3"/>
  <c r="BB70" i="3"/>
  <c r="AU72" i="3"/>
  <c r="BD72" i="3"/>
  <c r="AZ71" i="3"/>
  <c r="AW73" i="3"/>
  <c r="AV73" i="3"/>
  <c r="AV72" i="3"/>
  <c r="AX71" i="3"/>
  <c r="AY70" i="3"/>
  <c r="BQ70" i="3"/>
  <c r="BC69" i="3"/>
  <c r="BP73" i="3"/>
  <c r="BJ73" i="3"/>
  <c r="BH72" i="3"/>
  <c r="BE69" i="3"/>
  <c r="BO73" i="3"/>
  <c r="BN69" i="3"/>
  <c r="AQ73" i="3"/>
  <c r="AT71" i="3"/>
  <c r="BB71" i="3"/>
  <c r="BO69" i="3"/>
  <c r="AL71" i="3"/>
  <c r="AU69" i="3"/>
  <c r="AO70" i="3"/>
  <c r="AL69" i="3"/>
  <c r="BA71" i="3"/>
  <c r="AW71" i="3"/>
  <c r="BD70" i="3"/>
  <c r="BN73" i="3"/>
  <c r="AR70" i="3"/>
  <c r="X27" i="3"/>
  <c r="W27" i="3" s="1"/>
  <c r="V27" i="3" s="1"/>
  <c r="T27" i="3" s="1"/>
  <c r="S27" i="3" s="1"/>
  <c r="R27" i="3" s="1"/>
  <c r="Q27" i="3" s="1"/>
  <c r="O27" i="3" s="1"/>
  <c r="N27" i="3" s="1"/>
  <c r="M27" i="3" s="1"/>
  <c r="L27" i="3" s="1"/>
  <c r="K27" i="3" s="1"/>
  <c r="H30" i="3" l="1"/>
  <c r="G30" i="3" s="1"/>
  <c r="F30" i="3" s="1"/>
  <c r="E30" i="3" s="1"/>
  <c r="AE30" i="3" s="1" a="1"/>
  <c r="AE30" i="3" s="1"/>
  <c r="G28" i="3"/>
  <c r="F28" i="3" s="1"/>
  <c r="E28" i="3" s="1"/>
  <c r="AN68" i="3" s="1"/>
  <c r="G27" i="3"/>
  <c r="F27" i="3" s="1"/>
  <c r="E27" i="3" s="1"/>
  <c r="AK93" i="3"/>
  <c r="AR89" i="3"/>
  <c r="AQ90" i="3"/>
  <c r="AM91" i="3"/>
  <c r="AJ93" i="3"/>
  <c r="AL91" i="3"/>
  <c r="AM93" i="3"/>
  <c r="AO90" i="3"/>
  <c r="AM90" i="3"/>
  <c r="AK89" i="3"/>
  <c r="AR92" i="3"/>
  <c r="AK92" i="3"/>
  <c r="AP90" i="3"/>
  <c r="X14" i="3"/>
  <c r="W14" i="3" s="1"/>
  <c r="V14" i="3" s="1"/>
  <c r="T14" i="3" s="1"/>
  <c r="S14" i="3" s="1"/>
  <c r="R14" i="3" s="1"/>
  <c r="Q14" i="3" s="1"/>
  <c r="O14" i="3" s="1"/>
  <c r="N14" i="3" s="1"/>
  <c r="M14" i="3" s="1"/>
  <c r="L14" i="3" s="1"/>
  <c r="K14" i="3" s="1"/>
  <c r="AM89" i="3"/>
  <c r="AQ91" i="3"/>
  <c r="AJ92" i="3"/>
  <c r="AR91" i="3"/>
  <c r="AN89" i="3"/>
  <c r="AQ93" i="3"/>
  <c r="BP91" i="3"/>
  <c r="AZ91" i="3"/>
  <c r="BF89" i="3"/>
  <c r="BF93" i="3"/>
  <c r="AU91" i="3"/>
  <c r="BO90" i="3"/>
  <c r="BB89" i="3"/>
  <c r="BA90" i="3"/>
  <c r="AT89" i="3"/>
  <c r="BA91" i="3"/>
  <c r="BI91" i="3"/>
  <c r="BD89" i="3"/>
  <c r="AS92" i="3"/>
  <c r="BJ91" i="3"/>
  <c r="AY89" i="3"/>
  <c r="BG91" i="3"/>
  <c r="AT90" i="3"/>
  <c r="AS89" i="3"/>
  <c r="BI93" i="3"/>
  <c r="BN91" i="3"/>
  <c r="BG93" i="3"/>
  <c r="BE89" i="3"/>
  <c r="BC92" i="3"/>
  <c r="AY91" i="3"/>
  <c r="AX92" i="3"/>
  <c r="BD90" i="3"/>
  <c r="AX93" i="3"/>
  <c r="BP93" i="3"/>
  <c r="BN89" i="3"/>
  <c r="AZ93" i="3"/>
  <c r="AW93" i="3"/>
  <c r="BF92" i="3"/>
  <c r="AT92" i="3"/>
  <c r="AY90" i="3"/>
  <c r="BE93" i="3"/>
  <c r="AT91" i="3"/>
  <c r="BM91" i="3"/>
  <c r="AX90" i="3"/>
  <c r="AV91" i="3"/>
  <c r="BN93" i="3"/>
  <c r="BI92" i="3"/>
  <c r="BL89" i="3"/>
  <c r="AU89" i="3"/>
  <c r="BB92" i="3"/>
  <c r="BA93" i="3"/>
  <c r="AU92" i="3"/>
  <c r="BJ90" i="3"/>
  <c r="BK93" i="3"/>
  <c r="BG92" i="3"/>
  <c r="AU93" i="3"/>
  <c r="AY93" i="3"/>
  <c r="BQ89" i="3"/>
  <c r="BN92" i="3"/>
  <c r="BO92" i="3"/>
  <c r="BA92" i="3"/>
  <c r="BL91" i="3"/>
  <c r="AV90" i="3"/>
  <c r="AZ92" i="3"/>
  <c r="AY92" i="3"/>
  <c r="BJ89" i="3"/>
  <c r="BQ92" i="3"/>
  <c r="BM90" i="3"/>
  <c r="BE92" i="3"/>
  <c r="AW90" i="3"/>
  <c r="BP89" i="3"/>
  <c r="BI90" i="3"/>
  <c r="BP92" i="3"/>
  <c r="BQ93" i="3"/>
  <c r="BP90" i="3"/>
  <c r="BA89" i="3"/>
  <c r="BB91" i="3"/>
  <c r="AZ90" i="3"/>
  <c r="AW91" i="3"/>
  <c r="BF91" i="3"/>
  <c r="BE91" i="3"/>
  <c r="BO91" i="3"/>
  <c r="BG90" i="3"/>
  <c r="BE90" i="3"/>
  <c r="AS93" i="3"/>
  <c r="BH91" i="3"/>
  <c r="BK90" i="3"/>
  <c r="BI89" i="3"/>
  <c r="BD93" i="3"/>
  <c r="AZ89" i="3"/>
  <c r="BH93" i="3"/>
  <c r="AX89" i="3"/>
  <c r="BM93" i="3"/>
  <c r="AS90" i="3"/>
  <c r="BL92" i="3"/>
  <c r="AV92" i="3"/>
  <c r="BF90" i="3"/>
  <c r="BO93" i="3"/>
  <c r="BM89" i="3"/>
  <c r="AV93" i="3"/>
  <c r="BJ93" i="3"/>
  <c r="BL90" i="3"/>
  <c r="BQ90" i="3"/>
  <c r="BH90" i="3"/>
  <c r="BD91" i="3"/>
  <c r="BN90" i="3"/>
  <c r="AW89" i="3"/>
  <c r="BK89" i="3"/>
  <c r="AX91" i="3"/>
  <c r="AU90" i="3"/>
  <c r="BJ92" i="3"/>
  <c r="BH92" i="3"/>
  <c r="AT93" i="3"/>
  <c r="BO89" i="3"/>
  <c r="BC89" i="3"/>
  <c r="BM92" i="3"/>
  <c r="BK92" i="3"/>
  <c r="BL93" i="3"/>
  <c r="AS91" i="3"/>
  <c r="BC90" i="3"/>
  <c r="BQ91" i="3"/>
  <c r="AV89" i="3"/>
  <c r="BK91" i="3"/>
  <c r="BD92" i="3"/>
  <c r="BH89" i="3"/>
  <c r="BC93" i="3"/>
  <c r="BB90" i="3"/>
  <c r="AW92" i="3"/>
  <c r="BC91" i="3"/>
  <c r="BB93" i="3"/>
  <c r="BG89" i="3"/>
  <c r="AO89" i="3"/>
  <c r="AN91" i="3"/>
  <c r="H20" i="3"/>
  <c r="G20" i="3" s="1"/>
  <c r="F20" i="3" s="1"/>
  <c r="E20" i="3" s="1"/>
  <c r="AK47" i="3" s="1"/>
  <c r="AM16" i="3"/>
  <c r="AK16" i="3"/>
  <c r="AK36" i="3"/>
  <c r="AO38" i="3"/>
  <c r="AJ38" i="3"/>
  <c r="AO37" i="3"/>
  <c r="AV38" i="3"/>
  <c r="BA38" i="3"/>
  <c r="BG38" i="3"/>
  <c r="AY38" i="3"/>
  <c r="AW38" i="3"/>
  <c r="BC38" i="3"/>
  <c r="AU38" i="3"/>
  <c r="BS38" i="3"/>
  <c r="BQ38" i="3"/>
  <c r="AR38" i="3"/>
  <c r="BK38" i="3"/>
  <c r="BB38" i="3"/>
  <c r="BO38" i="3"/>
  <c r="AX38" i="3"/>
  <c r="BL38" i="3"/>
  <c r="BJ38" i="3"/>
  <c r="AT38" i="3"/>
  <c r="BM38" i="3"/>
  <c r="BP38" i="3"/>
  <c r="AS38" i="3"/>
  <c r="BE38" i="3"/>
  <c r="BU38" i="3"/>
  <c r="BT38" i="3"/>
  <c r="BI38" i="3"/>
  <c r="BR38" i="3"/>
  <c r="AZ38" i="3"/>
  <c r="BN38" i="3"/>
  <c r="BD38" i="3"/>
  <c r="BV38" i="3"/>
  <c r="BH38" i="3"/>
  <c r="BF38" i="3"/>
  <c r="AN38" i="3"/>
  <c r="AL38" i="3"/>
  <c r="AP37" i="3"/>
  <c r="I89" i="2"/>
  <c r="AU37" i="3"/>
  <c r="AT36" i="3"/>
  <c r="BV36" i="3"/>
  <c r="BB36" i="3"/>
  <c r="AV37" i="3"/>
  <c r="BD36" i="3"/>
  <c r="BB37" i="3"/>
  <c r="AW37" i="3"/>
  <c r="BF37" i="3"/>
  <c r="BS37" i="3"/>
  <c r="BK36" i="3"/>
  <c r="BV37" i="3"/>
  <c r="BL36" i="3"/>
  <c r="AT37" i="3"/>
  <c r="BP37" i="3"/>
  <c r="AV36" i="3"/>
  <c r="BP36" i="3"/>
  <c r="BO36" i="3"/>
  <c r="BM37" i="3"/>
  <c r="BO37" i="3"/>
  <c r="BA37" i="3"/>
  <c r="BR37" i="3"/>
  <c r="BG37" i="3"/>
  <c r="BE37" i="3"/>
  <c r="BC36" i="3"/>
  <c r="BT36" i="3"/>
  <c r="BH36" i="3"/>
  <c r="BU37" i="3"/>
  <c r="BJ37" i="3"/>
  <c r="AR37" i="3"/>
  <c r="BR36" i="3"/>
  <c r="BJ36" i="3"/>
  <c r="AU36" i="3"/>
  <c r="BI36" i="3"/>
  <c r="BG36" i="3"/>
  <c r="AY37" i="3"/>
  <c r="BL37" i="3"/>
  <c r="BI37" i="3"/>
  <c r="AW36" i="3"/>
  <c r="BQ36" i="3"/>
  <c r="BS36" i="3"/>
  <c r="AX37" i="3"/>
  <c r="AS36" i="3"/>
  <c r="BU36" i="3"/>
  <c r="AR36" i="3"/>
  <c r="BF36" i="3"/>
  <c r="BH37" i="3"/>
  <c r="BD37" i="3"/>
  <c r="AY36" i="3"/>
  <c r="BK37" i="3"/>
  <c r="BT37" i="3"/>
  <c r="BN36" i="3"/>
  <c r="BM36" i="3"/>
  <c r="AZ37" i="3"/>
  <c r="AS37" i="3"/>
  <c r="BN37" i="3"/>
  <c r="BC37" i="3"/>
  <c r="BQ37" i="3"/>
  <c r="AX36" i="3"/>
  <c r="BE36" i="3"/>
  <c r="AZ36" i="3"/>
  <c r="BA36" i="3"/>
  <c r="AK37" i="3"/>
  <c r="AJ36" i="3"/>
  <c r="AI71" i="3"/>
  <c r="AI72" i="3"/>
  <c r="H13" i="3"/>
  <c r="G13" i="3" s="1"/>
  <c r="F13" i="3" s="1"/>
  <c r="E13" i="3" s="1"/>
  <c r="AL12" i="3" s="1"/>
  <c r="AI73" i="3"/>
  <c r="AI70" i="3"/>
  <c r="AP16" i="3"/>
  <c r="AQ17" i="3"/>
  <c r="AP17" i="3"/>
  <c r="AQ16" i="3"/>
  <c r="AO17" i="3"/>
  <c r="AO16" i="3"/>
  <c r="BC17" i="3"/>
  <c r="AV17" i="3"/>
  <c r="BD16" i="3"/>
  <c r="BG16" i="3"/>
  <c r="BR16" i="3"/>
  <c r="AZ16" i="3"/>
  <c r="AR17" i="3"/>
  <c r="AW17" i="3"/>
  <c r="BM17" i="3"/>
  <c r="BB17" i="3"/>
  <c r="BF17" i="3"/>
  <c r="BP16" i="3"/>
  <c r="BI16" i="3"/>
  <c r="BF16" i="3"/>
  <c r="AY17" i="3"/>
  <c r="BE17" i="3"/>
  <c r="BR17" i="3"/>
  <c r="BC16" i="3"/>
  <c r="AS16" i="3"/>
  <c r="BS16" i="3"/>
  <c r="BA17" i="3"/>
  <c r="AX17" i="3"/>
  <c r="AX16" i="3"/>
  <c r="AW16" i="3"/>
  <c r="BO16" i="3"/>
  <c r="BI17" i="3"/>
  <c r="BB16" i="3"/>
  <c r="BQ17" i="3"/>
  <c r="BJ16" i="3"/>
  <c r="BK16" i="3"/>
  <c r="BU16" i="3"/>
  <c r="BT16" i="3"/>
  <c r="AU16" i="3"/>
  <c r="BA16" i="3"/>
  <c r="BL16" i="3"/>
  <c r="AR16" i="3"/>
  <c r="AY16" i="3"/>
  <c r="BQ16" i="3"/>
  <c r="BS17" i="3"/>
  <c r="AV16" i="3"/>
  <c r="BH16" i="3"/>
  <c r="AT16" i="3"/>
  <c r="BV17" i="3"/>
  <c r="BV16" i="3"/>
  <c r="BE16" i="3"/>
  <c r="BN16" i="3"/>
  <c r="BH17" i="3"/>
  <c r="BM16" i="3"/>
  <c r="BD17" i="3"/>
  <c r="AZ17" i="3"/>
  <c r="AS17" i="3"/>
  <c r="BP17" i="3"/>
  <c r="BU17" i="3"/>
  <c r="BK17" i="3"/>
  <c r="AT17" i="3"/>
  <c r="BG17" i="3"/>
  <c r="BL17" i="3"/>
  <c r="BT17" i="3"/>
  <c r="BO17" i="3"/>
  <c r="BJ17" i="3"/>
  <c r="AU17" i="3"/>
  <c r="BN17" i="3"/>
  <c r="BH11" i="3"/>
  <c r="AI47" i="3"/>
  <c r="AI28" i="3"/>
  <c r="AI45" i="3"/>
  <c r="AI25" i="3"/>
  <c r="AI21" i="3"/>
  <c r="AI16" i="3"/>
  <c r="AI14" i="3"/>
  <c r="AI23" i="3"/>
  <c r="AI42" i="3"/>
  <c r="AI50" i="3"/>
  <c r="AI35" i="3"/>
  <c r="AI43" i="3"/>
  <c r="AI38" i="3"/>
  <c r="AI29" i="3"/>
  <c r="AI40" i="3"/>
  <c r="AI17" i="3"/>
  <c r="AI27" i="3"/>
  <c r="AI44" i="3"/>
  <c r="AI31" i="3"/>
  <c r="AI20" i="3"/>
  <c r="AI48" i="3"/>
  <c r="AI32" i="3"/>
  <c r="AI34" i="3"/>
  <c r="AI15" i="3"/>
  <c r="AI22" i="3"/>
  <c r="AI49" i="3"/>
  <c r="AI24" i="3"/>
  <c r="AI36" i="3"/>
  <c r="AI41" i="3"/>
  <c r="AI33" i="3"/>
  <c r="AI13" i="3"/>
  <c r="AI39" i="3"/>
  <c r="AI37" i="3"/>
  <c r="AI30" i="3"/>
  <c r="AI18" i="3"/>
  <c r="AI26" i="3"/>
  <c r="AI19" i="3"/>
  <c r="AI79" i="3"/>
  <c r="AI66" i="3"/>
  <c r="AI82" i="3"/>
  <c r="AI65" i="3"/>
  <c r="AI80" i="3"/>
  <c r="AI68" i="3"/>
  <c r="AI93" i="3"/>
  <c r="AI83" i="3"/>
  <c r="AI87" i="3"/>
  <c r="AI84" i="3"/>
  <c r="AI89" i="3"/>
  <c r="AI67" i="3"/>
  <c r="AI92" i="3"/>
  <c r="AI90" i="3"/>
  <c r="AI85" i="3"/>
  <c r="AI86" i="3"/>
  <c r="AI88" i="3"/>
  <c r="AI81" i="3"/>
  <c r="AI91" i="3"/>
  <c r="AI64" i="3"/>
  <c r="AL16" i="3"/>
  <c r="AM17" i="3"/>
  <c r="AL66" i="3" l="1"/>
  <c r="AM67" i="3"/>
  <c r="AJ64" i="3"/>
  <c r="AK65" i="3"/>
  <c r="AO78" i="3"/>
  <c r="AM76" i="3"/>
  <c r="AJ74" i="3"/>
  <c r="AJ76" i="3"/>
  <c r="BO75" i="3"/>
  <c r="BG78" i="3"/>
  <c r="AZ74" i="3"/>
  <c r="BJ76" i="3"/>
  <c r="BQ76" i="3"/>
  <c r="BE74" i="3"/>
  <c r="BL74" i="3"/>
  <c r="BO74" i="3"/>
  <c r="BO77" i="3"/>
  <c r="BP75" i="3"/>
  <c r="AZ75" i="3"/>
  <c r="AP78" i="3"/>
  <c r="AJ77" i="3"/>
  <c r="AK74" i="3"/>
  <c r="AP74" i="3"/>
  <c r="AN77" i="3"/>
  <c r="BB75" i="3"/>
  <c r="AS76" i="3"/>
  <c r="BC78" i="3"/>
  <c r="BB76" i="3"/>
  <c r="BG76" i="3"/>
  <c r="BP76" i="3"/>
  <c r="AW74" i="3"/>
  <c r="AS78" i="3"/>
  <c r="AU77" i="3"/>
  <c r="AR74" i="3"/>
  <c r="AK75" i="3"/>
  <c r="AK78" i="3"/>
  <c r="BO76" i="3"/>
  <c r="BK77" i="3"/>
  <c r="BN75" i="3"/>
  <c r="AQ78" i="3"/>
  <c r="AN76" i="3"/>
  <c r="BJ78" i="3"/>
  <c r="BL77" i="3"/>
  <c r="AT78" i="3"/>
  <c r="AJ75" i="3"/>
  <c r="AJ78" i="3"/>
  <c r="AP75" i="3"/>
  <c r="AP77" i="3"/>
  <c r="BH76" i="3"/>
  <c r="BH74" i="3"/>
  <c r="BG74" i="3"/>
  <c r="AY76" i="3"/>
  <c r="BO78" i="3"/>
  <c r="BL76" i="3"/>
  <c r="BA77" i="3"/>
  <c r="BK74" i="3"/>
  <c r="BD77" i="3"/>
  <c r="BI77" i="3"/>
  <c r="I77" i="2"/>
  <c r="AN75" i="3"/>
  <c r="AL74" i="3"/>
  <c r="BK78" i="3"/>
  <c r="BM75" i="3"/>
  <c r="BA76" i="3"/>
  <c r="BI74" i="3"/>
  <c r="BL78" i="3"/>
  <c r="BB78" i="3"/>
  <c r="AM78" i="3"/>
  <c r="AK76" i="3"/>
  <c r="AU78" i="3"/>
  <c r="AO77" i="3"/>
  <c r="AR78" i="3"/>
  <c r="AK77" i="3"/>
  <c r="BC76" i="3"/>
  <c r="BA75" i="3"/>
  <c r="BN76" i="3"/>
  <c r="BF74" i="3"/>
  <c r="BE76" i="3"/>
  <c r="BQ78" i="3"/>
  <c r="AY74" i="3"/>
  <c r="BI76" i="3"/>
  <c r="BN77" i="3"/>
  <c r="BF75" i="3"/>
  <c r="BM74" i="3"/>
  <c r="AO76" i="3"/>
  <c r="AU74" i="3"/>
  <c r="AV78" i="3"/>
  <c r="BQ74" i="3"/>
  <c r="BH77" i="3"/>
  <c r="AM75" i="3"/>
  <c r="BJ77" i="3"/>
  <c r="AN74" i="3"/>
  <c r="AZ76" i="3"/>
  <c r="BM77" i="3"/>
  <c r="AS74" i="3"/>
  <c r="BA74" i="3"/>
  <c r="AT77" i="3"/>
  <c r="AX75" i="3"/>
  <c r="BC77" i="3"/>
  <c r="AL76" i="3"/>
  <c r="AR77" i="3"/>
  <c r="AQ76" i="3"/>
  <c r="BG75" i="3"/>
  <c r="AS77" i="3"/>
  <c r="AW78" i="3"/>
  <c r="BC75" i="3"/>
  <c r="BN74" i="3"/>
  <c r="AY75" i="3"/>
  <c r="BE75" i="3"/>
  <c r="BM76" i="3"/>
  <c r="BN78" i="3"/>
  <c r="BQ77" i="3"/>
  <c r="AL77" i="3"/>
  <c r="AO74" i="3"/>
  <c r="AV75" i="3"/>
  <c r="BJ74" i="3"/>
  <c r="BD75" i="3"/>
  <c r="AW77" i="3"/>
  <c r="AP76" i="3"/>
  <c r="BP74" i="3"/>
  <c r="AM77" i="3"/>
  <c r="AR75" i="3"/>
  <c r="BF76" i="3"/>
  <c r="AZ78" i="3"/>
  <c r="BF78" i="3"/>
  <c r="AY77" i="3"/>
  <c r="AX76" i="3"/>
  <c r="BH75" i="3"/>
  <c r="BI78" i="3"/>
  <c r="BE77" i="3"/>
  <c r="BB77" i="3"/>
  <c r="AV77" i="3"/>
  <c r="AU76" i="3"/>
  <c r="BH78" i="3"/>
  <c r="AW76" i="3"/>
  <c r="AV76" i="3"/>
  <c r="AQ75" i="3"/>
  <c r="BP78" i="3"/>
  <c r="BK75" i="3"/>
  <c r="BM78" i="3"/>
  <c r="AN78" i="3"/>
  <c r="AL75" i="3"/>
  <c r="AW75" i="3"/>
  <c r="BF77" i="3"/>
  <c r="AY78" i="3"/>
  <c r="AM74" i="3"/>
  <c r="AQ77" i="3"/>
  <c r="AR76" i="3"/>
  <c r="AS75" i="3"/>
  <c r="BI75" i="3"/>
  <c r="AT75" i="3"/>
  <c r="AX77" i="3"/>
  <c r="BD74" i="3"/>
  <c r="BJ75" i="3"/>
  <c r="AZ77" i="3"/>
  <c r="BG77" i="3"/>
  <c r="BA78" i="3"/>
  <c r="AT76" i="3"/>
  <c r="AT74" i="3"/>
  <c r="AO75" i="3"/>
  <c r="BD78" i="3"/>
  <c r="AL78" i="3"/>
  <c r="AX74" i="3"/>
  <c r="AV74" i="3"/>
  <c r="BE78" i="3"/>
  <c r="AX78" i="3"/>
  <c r="BQ75" i="3"/>
  <c r="AU75" i="3"/>
  <c r="BK76" i="3"/>
  <c r="BD76" i="3"/>
  <c r="BC74" i="3"/>
  <c r="BP77" i="3"/>
  <c r="BB74" i="3"/>
  <c r="AQ74" i="3"/>
  <c r="BL75" i="3"/>
  <c r="AI75" i="3"/>
  <c r="AI78" i="3"/>
  <c r="AI76" i="3"/>
  <c r="AI74" i="3"/>
  <c r="AI77" i="3"/>
  <c r="G14" i="3"/>
  <c r="F14" i="3" s="1"/>
  <c r="E14" i="3" s="1"/>
  <c r="AN20" i="3" s="1"/>
  <c r="AN16" i="3"/>
  <c r="D47" i="3"/>
  <c r="AE27" i="3" a="1"/>
  <c r="AE27" i="3" s="1"/>
  <c r="AP62" i="3" s="1"/>
  <c r="AI12" i="3"/>
  <c r="BS11" i="3"/>
  <c r="BQ11" i="3"/>
  <c r="BE11" i="3"/>
  <c r="AU12" i="3"/>
  <c r="BC12" i="3"/>
  <c r="BN12" i="3"/>
  <c r="BG12" i="3"/>
  <c r="BU12" i="3"/>
  <c r="BV12" i="3"/>
  <c r="BK12" i="3"/>
  <c r="BP12" i="3"/>
  <c r="AY12" i="3"/>
  <c r="BA12" i="3"/>
  <c r="BS12" i="3"/>
  <c r="BT12" i="3"/>
  <c r="BQ12" i="3"/>
  <c r="AS12" i="3"/>
  <c r="BM12" i="3"/>
  <c r="BI12" i="3"/>
  <c r="BR12" i="3"/>
  <c r="BO12" i="3"/>
  <c r="BL12" i="3"/>
  <c r="AV12" i="3"/>
  <c r="AX12" i="3"/>
  <c r="BB12" i="3"/>
  <c r="BJ12" i="3"/>
  <c r="AT12" i="3"/>
  <c r="BE12" i="3"/>
  <c r="BD12" i="3"/>
  <c r="AR12" i="3"/>
  <c r="AW12" i="3"/>
  <c r="BF12" i="3"/>
  <c r="AZ12" i="3"/>
  <c r="BH12" i="3"/>
  <c r="BH51" i="3" s="1"/>
  <c r="BH54" i="3" s="1"/>
  <c r="AN12" i="3"/>
  <c r="AM12" i="3"/>
  <c r="AQ12" i="3"/>
  <c r="AP12" i="3"/>
  <c r="AO12" i="3"/>
  <c r="BA11" i="3"/>
  <c r="AJ12" i="3"/>
  <c r="I107" i="2"/>
  <c r="AL47" i="3"/>
  <c r="AI46" i="3"/>
  <c r="BB11" i="3"/>
  <c r="AY11" i="3"/>
  <c r="BM11" i="3"/>
  <c r="AX11" i="3"/>
  <c r="BO11" i="3"/>
  <c r="BK11" i="3"/>
  <c r="AU11" i="3"/>
  <c r="AT11" i="3"/>
  <c r="AS11" i="3"/>
  <c r="AS51" i="3" s="1"/>
  <c r="AS54" i="3" s="1"/>
  <c r="BR11" i="3"/>
  <c r="BP11" i="3"/>
  <c r="BL11" i="3"/>
  <c r="AV11" i="3"/>
  <c r="BU11" i="3"/>
  <c r="AL11" i="3"/>
  <c r="AZ11" i="3"/>
  <c r="BG11" i="3"/>
  <c r="AJ11" i="3"/>
  <c r="AN11" i="3"/>
  <c r="BV11" i="3"/>
  <c r="AR11" i="3"/>
  <c r="AQ11" i="3"/>
  <c r="BD11" i="3"/>
  <c r="BI11" i="3"/>
  <c r="BN11" i="3"/>
  <c r="AO11" i="3"/>
  <c r="AW11" i="3"/>
  <c r="BT11" i="3"/>
  <c r="AK11" i="3"/>
  <c r="AP11" i="3"/>
  <c r="AM11" i="3"/>
  <c r="BF11" i="3"/>
  <c r="BC11" i="3"/>
  <c r="BJ11" i="3"/>
  <c r="AI11" i="3"/>
  <c r="BG55" i="3" l="1"/>
  <c r="I65" i="2"/>
  <c r="AM19" i="3"/>
  <c r="AM53" i="3" s="1"/>
  <c r="AL18" i="3"/>
  <c r="AL51" i="3" s="1"/>
  <c r="AL54" i="3" s="1"/>
  <c r="D46" i="3"/>
  <c r="AJ16" i="3"/>
  <c r="AJ52" i="3" s="1"/>
  <c r="AK17" i="3"/>
  <c r="AK53" i="3" s="1"/>
  <c r="BQ53" i="3"/>
  <c r="BM52" i="3"/>
  <c r="BB63" i="3"/>
  <c r="BN61" i="3"/>
  <c r="AX51" i="3"/>
  <c r="AX54" i="3" s="1"/>
  <c r="BQ62" i="3"/>
  <c r="BE60" i="3"/>
  <c r="AP60" i="3"/>
  <c r="AZ62" i="3"/>
  <c r="AU62" i="3"/>
  <c r="BM59" i="3"/>
  <c r="BJ61" i="3"/>
  <c r="BP61" i="3"/>
  <c r="BH63" i="3"/>
  <c r="AK60" i="3"/>
  <c r="AK63" i="3"/>
  <c r="AQ62" i="3"/>
  <c r="AY59" i="3"/>
  <c r="AT62" i="3"/>
  <c r="AZ59" i="3"/>
  <c r="BL63" i="3"/>
  <c r="AW62" i="3"/>
  <c r="AS62" i="3"/>
  <c r="I59" i="2"/>
  <c r="AQ63" i="3"/>
  <c r="BA59" i="3"/>
  <c r="BH62" i="3"/>
  <c r="AV61" i="3"/>
  <c r="BI63" i="3"/>
  <c r="AZ61" i="3"/>
  <c r="AT60" i="3"/>
  <c r="AV62" i="3"/>
  <c r="AT63" i="3"/>
  <c r="BG59" i="3"/>
  <c r="BF60" i="3"/>
  <c r="AW63" i="3"/>
  <c r="AS59" i="3"/>
  <c r="AJ59" i="3"/>
  <c r="AK62" i="3"/>
  <c r="BF59" i="3"/>
  <c r="BB60" i="3"/>
  <c r="BI61" i="3"/>
  <c r="BJ62" i="3"/>
  <c r="BK59" i="3"/>
  <c r="BQ61" i="3"/>
  <c r="BG61" i="3"/>
  <c r="BO61" i="3"/>
  <c r="BP63" i="3"/>
  <c r="BJ60" i="3"/>
  <c r="BP62" i="3"/>
  <c r="AU60" i="3"/>
  <c r="BO63" i="3"/>
  <c r="AV60" i="3"/>
  <c r="AY60" i="3"/>
  <c r="AM59" i="3"/>
  <c r="AW61" i="3"/>
  <c r="AV59" i="3"/>
  <c r="BL59" i="3"/>
  <c r="BN59" i="3"/>
  <c r="BJ63" i="3"/>
  <c r="AI63" i="3"/>
  <c r="AX59" i="3"/>
  <c r="BO59" i="3"/>
  <c r="BE62" i="3"/>
  <c r="BN60" i="3"/>
  <c r="BF61" i="3"/>
  <c r="AL61" i="3"/>
  <c r="AL63" i="3"/>
  <c r="AN62" i="3"/>
  <c r="AP63" i="3"/>
  <c r="AR60" i="3"/>
  <c r="AR63" i="3"/>
  <c r="AZ63" i="3"/>
  <c r="AO59" i="3"/>
  <c r="BG62" i="3"/>
  <c r="AU63" i="3"/>
  <c r="BK60" i="3"/>
  <c r="BK63" i="3"/>
  <c r="AI62" i="3"/>
  <c r="AS61" i="3"/>
  <c r="BS55" i="3"/>
  <c r="BH55" i="3"/>
  <c r="BB52" i="3"/>
  <c r="BK51" i="3"/>
  <c r="BK54" i="3" s="1"/>
  <c r="BS52" i="3"/>
  <c r="BQ63" i="3"/>
  <c r="AX63" i="3"/>
  <c r="BA63" i="3"/>
  <c r="AM62" i="3"/>
  <c r="AR61" i="3"/>
  <c r="BP59" i="3"/>
  <c r="BA62" i="3"/>
  <c r="AW60" i="3"/>
  <c r="BB62" i="3"/>
  <c r="BN63" i="3"/>
  <c r="BO62" i="3"/>
  <c r="BO60" i="3"/>
  <c r="AN63" i="3"/>
  <c r="BD62" i="3"/>
  <c r="AX61" i="3"/>
  <c r="BF62" i="3"/>
  <c r="BC60" i="3"/>
  <c r="BP60" i="3"/>
  <c r="AP59" i="3"/>
  <c r="AZ60" i="3"/>
  <c r="BH59" i="3"/>
  <c r="BH60" i="3"/>
  <c r="AM60" i="3"/>
  <c r="AM63" i="3"/>
  <c r="BI62" i="3"/>
  <c r="BQ60" i="3"/>
  <c r="AN60" i="3"/>
  <c r="BC63" i="3"/>
  <c r="AO63" i="3"/>
  <c r="BL60" i="3"/>
  <c r="BB61" i="3"/>
  <c r="AO60" i="3"/>
  <c r="AI59" i="3"/>
  <c r="AN61" i="3"/>
  <c r="BI59" i="3"/>
  <c r="BD61" i="3"/>
  <c r="BG63" i="3"/>
  <c r="AR59" i="3"/>
  <c r="BC59" i="3"/>
  <c r="BU51" i="3"/>
  <c r="BU54" i="3" s="1"/>
  <c r="BC62" i="3"/>
  <c r="AJ60" i="3"/>
  <c r="AX60" i="3"/>
  <c r="BI60" i="3"/>
  <c r="BC61" i="3"/>
  <c r="AS63" i="3"/>
  <c r="BF63" i="3"/>
  <c r="AM61" i="3"/>
  <c r="AV63" i="3"/>
  <c r="AO61" i="3"/>
  <c r="AN59" i="3"/>
  <c r="AX62" i="3"/>
  <c r="BH61" i="3"/>
  <c r="AP61" i="3"/>
  <c r="BE63" i="3"/>
  <c r="AL62" i="3"/>
  <c r="BE59" i="3"/>
  <c r="AL60" i="3"/>
  <c r="AQ61" i="3"/>
  <c r="BN62" i="3"/>
  <c r="BM61" i="3"/>
  <c r="BL61" i="3"/>
  <c r="AQ60" i="3"/>
  <c r="BD60" i="3"/>
  <c r="BJ59" i="3"/>
  <c r="AK59" i="3"/>
  <c r="AI61" i="3"/>
  <c r="BK61" i="3"/>
  <c r="BQ59" i="3"/>
  <c r="BM60" i="3"/>
  <c r="AK61" i="3"/>
  <c r="AT61" i="3"/>
  <c r="BL62" i="3"/>
  <c r="AY61" i="3"/>
  <c r="AR62" i="3"/>
  <c r="BK62" i="3"/>
  <c r="AU61" i="3"/>
  <c r="BM62" i="3"/>
  <c r="BE61" i="3"/>
  <c r="AT59" i="3"/>
  <c r="BG60" i="3"/>
  <c r="AJ63" i="3"/>
  <c r="AL59" i="3"/>
  <c r="AJ62" i="3"/>
  <c r="AQ59" i="3"/>
  <c r="BA52" i="3"/>
  <c r="BA60" i="3"/>
  <c r="AW59" i="3"/>
  <c r="AY62" i="3"/>
  <c r="AO62" i="3"/>
  <c r="BD59" i="3"/>
  <c r="AJ61" i="3"/>
  <c r="AS60" i="3"/>
  <c r="AU59" i="3"/>
  <c r="BD63" i="3"/>
  <c r="AI60" i="3"/>
  <c r="AY63" i="3"/>
  <c r="BA61" i="3"/>
  <c r="BB59" i="3"/>
  <c r="BM63" i="3"/>
  <c r="BA51" i="3"/>
  <c r="BA54" i="3" s="1"/>
  <c r="BS51" i="3"/>
  <c r="BS54" i="3" s="1"/>
  <c r="AY52" i="3"/>
  <c r="BH53" i="3"/>
  <c r="BR55" i="3"/>
  <c r="BQ55" i="3"/>
  <c r="BF53" i="3"/>
  <c r="BS53" i="3"/>
  <c r="BA53" i="3"/>
  <c r="AP51" i="3"/>
  <c r="AP54" i="3" s="1"/>
  <c r="AN55" i="3"/>
  <c r="AU53" i="3"/>
  <c r="BE52" i="3"/>
  <c r="BV51" i="3"/>
  <c r="BV54" i="3" s="1"/>
  <c r="AI55" i="3"/>
  <c r="AQ52" i="3"/>
  <c r="BT53" i="3"/>
  <c r="AZ53" i="3"/>
  <c r="BE55" i="3"/>
  <c r="AO52" i="3"/>
  <c r="AV52" i="3"/>
  <c r="BE53" i="3"/>
  <c r="BM53" i="3"/>
  <c r="BJ51" i="3"/>
  <c r="BJ54" i="3" s="1"/>
  <c r="BD55" i="3"/>
  <c r="BP52" i="3"/>
  <c r="BC51" i="3"/>
  <c r="BC54" i="3" s="1"/>
  <c r="BM51" i="3"/>
  <c r="BM54" i="3" s="1"/>
  <c r="BV55" i="3"/>
  <c r="BE51" i="3"/>
  <c r="BE54" i="3" s="1"/>
  <c r="BQ52" i="3"/>
  <c r="BO52" i="3"/>
  <c r="BB51" i="3"/>
  <c r="BB54" i="3" s="1"/>
  <c r="BA55" i="3"/>
  <c r="BK53" i="3"/>
  <c r="AX52" i="3"/>
  <c r="BH52" i="3"/>
  <c r="AW51" i="3"/>
  <c r="AW54" i="3" s="1"/>
  <c r="BM55" i="3"/>
  <c r="AY55" i="3"/>
  <c r="BQ51" i="3"/>
  <c r="BQ54" i="3" s="1"/>
  <c r="BN53" i="3"/>
  <c r="BB55" i="3"/>
  <c r="BI52" i="3"/>
  <c r="BL53" i="3"/>
  <c r="AR55" i="3"/>
  <c r="AT52" i="3"/>
  <c r="AU51" i="3"/>
  <c r="AU54" i="3" s="1"/>
  <c r="AR52" i="3"/>
  <c r="BK52" i="3"/>
  <c r="BK55" i="3"/>
  <c r="BV53" i="3"/>
  <c r="AT55" i="3"/>
  <c r="AT53" i="3"/>
  <c r="AS53" i="3"/>
  <c r="BO53" i="3"/>
  <c r="BO51" i="3"/>
  <c r="BO54" i="3" s="1"/>
  <c r="BU55" i="3"/>
  <c r="BU52" i="3"/>
  <c r="AR53" i="3"/>
  <c r="AX53" i="3"/>
  <c r="AY51" i="3"/>
  <c r="AY54" i="3" s="1"/>
  <c r="BR51" i="3"/>
  <c r="BR54" i="3" s="1"/>
  <c r="AY53" i="3"/>
  <c r="BR53" i="3"/>
  <c r="AX55" i="3"/>
  <c r="BR52" i="3"/>
  <c r="AR51" i="3"/>
  <c r="AR54" i="3" s="1"/>
  <c r="BL51" i="3"/>
  <c r="BL54" i="3" s="1"/>
  <c r="BI55" i="3"/>
  <c r="BL52" i="3"/>
  <c r="BL55" i="3"/>
  <c r="BB53" i="3"/>
  <c r="BJ52" i="3"/>
  <c r="AU52" i="3"/>
  <c r="BP55" i="3"/>
  <c r="BP53" i="3"/>
  <c r="BD53" i="3"/>
  <c r="BD51" i="3"/>
  <c r="BD54" i="3" s="1"/>
  <c r="BD52" i="3"/>
  <c r="BP51" i="3"/>
  <c r="BP54" i="3" s="1"/>
  <c r="AS55" i="3"/>
  <c r="AT51" i="3"/>
  <c r="AT54" i="3" s="1"/>
  <c r="BO55" i="3"/>
  <c r="AU55" i="3"/>
  <c r="AV53" i="3"/>
  <c r="AV55" i="3"/>
  <c r="AV51" i="3"/>
  <c r="AV54" i="3" s="1"/>
  <c r="BJ53" i="3"/>
  <c r="BU53" i="3"/>
  <c r="BF55" i="3"/>
  <c r="AM52" i="3"/>
  <c r="AS52" i="3"/>
  <c r="BJ55" i="3"/>
  <c r="BG53" i="3"/>
  <c r="AQ53" i="3"/>
  <c r="BC53" i="3"/>
  <c r="BV52" i="3"/>
  <c r="BG51" i="3"/>
  <c r="BG54" i="3" s="1"/>
  <c r="AN51" i="3"/>
  <c r="AN54" i="3" s="1"/>
  <c r="AI51" i="3"/>
  <c r="AI54" i="3" s="1"/>
  <c r="BI51" i="3"/>
  <c r="BI54" i="3" s="1"/>
  <c r="BI53" i="3"/>
  <c r="AP55" i="3"/>
  <c r="AQ55" i="3"/>
  <c r="AQ51" i="3"/>
  <c r="AQ54" i="3" s="1"/>
  <c r="BC52" i="3"/>
  <c r="BG52" i="3"/>
  <c r="AZ55" i="3"/>
  <c r="BC55" i="3"/>
  <c r="AZ52" i="3"/>
  <c r="AN52" i="3"/>
  <c r="BT51" i="3"/>
  <c r="BT54" i="3" s="1"/>
  <c r="AZ51" i="3"/>
  <c r="AZ54" i="3" s="1"/>
  <c r="BT52" i="3"/>
  <c r="BN55" i="3"/>
  <c r="BN51" i="3"/>
  <c r="BN54" i="3" s="1"/>
  <c r="BN52" i="3"/>
  <c r="AP52" i="3"/>
  <c r="AP53" i="3"/>
  <c r="BT55" i="3"/>
  <c r="AO51" i="3"/>
  <c r="AO54" i="3" s="1"/>
  <c r="AW52" i="3"/>
  <c r="AW53" i="3"/>
  <c r="AW55" i="3"/>
  <c r="AN53" i="3"/>
  <c r="BF51" i="3"/>
  <c r="BF54" i="3" s="1"/>
  <c r="AO53" i="3"/>
  <c r="AI53" i="3"/>
  <c r="BF52" i="3"/>
  <c r="AO55" i="3"/>
  <c r="AI52" i="3"/>
  <c r="AK51" i="3"/>
  <c r="AK54" i="3" s="1"/>
  <c r="AK52" i="3"/>
  <c r="AK55" i="3"/>
  <c r="O4" i="3"/>
  <c r="AP95" i="3"/>
  <c r="BC94" i="3" l="1"/>
  <c r="AL52" i="3"/>
  <c r="AH52" i="3" s="1"/>
  <c r="BC98" i="3"/>
  <c r="AL55" i="3"/>
  <c r="AL53" i="3"/>
  <c r="AM55" i="3"/>
  <c r="AM51" i="3"/>
  <c r="AM54" i="3" s="1"/>
  <c r="AJ55" i="3"/>
  <c r="AJ51" i="3"/>
  <c r="AJ54" i="3" s="1"/>
  <c r="AJ53" i="3"/>
  <c r="BB96" i="3"/>
  <c r="BB94" i="3"/>
  <c r="BB97" i="3"/>
  <c r="BK95" i="3"/>
  <c r="BC95" i="3"/>
  <c r="AY97" i="3"/>
  <c r="BB98" i="3"/>
  <c r="AP96" i="3"/>
  <c r="BK94" i="3"/>
  <c r="BK97" i="3"/>
  <c r="BK98" i="3"/>
  <c r="BK96" i="3"/>
  <c r="AU97" i="3"/>
  <c r="AR98" i="3"/>
  <c r="AZ97" i="3"/>
  <c r="BC97" i="3"/>
  <c r="AL97" i="3"/>
  <c r="AK97" i="3"/>
  <c r="BF96" i="3"/>
  <c r="AR95" i="3"/>
  <c r="AW97" i="3"/>
  <c r="AP97" i="3"/>
  <c r="AP98" i="3"/>
  <c r="BB95" i="3"/>
  <c r="AP94" i="3"/>
  <c r="BL96" i="3"/>
  <c r="BE96" i="3"/>
  <c r="AU98" i="3"/>
  <c r="AU94" i="3"/>
  <c r="AU96" i="3"/>
  <c r="AU95" i="3"/>
  <c r="AW95" i="3"/>
  <c r="AW96" i="3"/>
  <c r="AK94" i="3"/>
  <c r="AR94" i="3"/>
  <c r="AW94" i="3"/>
  <c r="AK98" i="3"/>
  <c r="AQ95" i="3"/>
  <c r="BM98" i="3"/>
  <c r="AV98" i="3"/>
  <c r="BG95" i="3"/>
  <c r="AN95" i="3"/>
  <c r="AW98" i="3"/>
  <c r="AK95" i="3"/>
  <c r="BF97" i="3"/>
  <c r="BE97" i="3"/>
  <c r="BF94" i="3"/>
  <c r="BE98" i="3"/>
  <c r="AL95" i="3"/>
  <c r="BE94" i="3"/>
  <c r="BF95" i="3"/>
  <c r="BF98" i="3"/>
  <c r="AL96" i="3"/>
  <c r="BE95" i="3"/>
  <c r="AL94" i="3"/>
  <c r="AK96" i="3"/>
  <c r="AL98" i="3"/>
  <c r="AR96" i="3"/>
  <c r="BI97" i="3"/>
  <c r="BQ96" i="3"/>
  <c r="AO95" i="3"/>
  <c r="AX95" i="3"/>
  <c r="AJ96" i="3"/>
  <c r="BA98" i="3"/>
  <c r="BH96" i="3"/>
  <c r="AI98" i="3"/>
  <c r="AT94" i="3"/>
  <c r="BN94" i="3"/>
  <c r="AM98" i="3"/>
  <c r="BD97" i="3"/>
  <c r="BO97" i="3"/>
  <c r="AZ98" i="3"/>
  <c r="BJ95" i="3"/>
  <c r="AS95" i="3"/>
  <c r="BC96" i="3"/>
  <c r="BQ95" i="3"/>
  <c r="AJ98" i="3"/>
  <c r="BI98" i="3"/>
  <c r="AS98" i="3"/>
  <c r="AX98" i="3"/>
  <c r="AV96" i="3"/>
  <c r="BP97" i="3"/>
  <c r="BD96" i="3"/>
  <c r="AN96" i="3"/>
  <c r="BJ97" i="3"/>
  <c r="BL94" i="3"/>
  <c r="BJ94" i="3"/>
  <c r="AR97" i="3"/>
  <c r="AZ94" i="3"/>
  <c r="BM95" i="3"/>
  <c r="AT97" i="3"/>
  <c r="BM96" i="3"/>
  <c r="AV94" i="3"/>
  <c r="AZ95" i="3"/>
  <c r="BG94" i="3"/>
  <c r="BM94" i="3"/>
  <c r="AN94" i="3"/>
  <c r="AT98" i="3"/>
  <c r="BQ98" i="3"/>
  <c r="BL98" i="3"/>
  <c r="AJ94" i="3"/>
  <c r="BI95" i="3"/>
  <c r="BA96" i="3"/>
  <c r="AV97" i="3"/>
  <c r="AX94" i="3"/>
  <c r="AZ96" i="3"/>
  <c r="BG98" i="3"/>
  <c r="BM97" i="3"/>
  <c r="AQ96" i="3"/>
  <c r="AT95" i="3"/>
  <c r="BQ97" i="3"/>
  <c r="BL95" i="3"/>
  <c r="BN95" i="3"/>
  <c r="BI96" i="3"/>
  <c r="BA94" i="3"/>
  <c r="AV95" i="3"/>
  <c r="AJ95" i="3"/>
  <c r="BG96" i="3"/>
  <c r="AQ94" i="3"/>
  <c r="AT96" i="3"/>
  <c r="BO94" i="3"/>
  <c r="BN98" i="3"/>
  <c r="AI97" i="3"/>
  <c r="BA97" i="3"/>
  <c r="BL97" i="3"/>
  <c r="BG97" i="3"/>
  <c r="AQ98" i="3"/>
  <c r="AO96" i="3"/>
  <c r="BO96" i="3"/>
  <c r="BN97" i="3"/>
  <c r="AI95" i="3"/>
  <c r="BA95" i="3"/>
  <c r="BQ94" i="3"/>
  <c r="BN96" i="3"/>
  <c r="AY98" i="3"/>
  <c r="BP95" i="3"/>
  <c r="AQ97" i="3"/>
  <c r="AO97" i="3"/>
  <c r="AM96" i="3"/>
  <c r="BO98" i="3"/>
  <c r="AI96" i="3"/>
  <c r="BH97" i="3"/>
  <c r="AN98" i="3"/>
  <c r="BI94" i="3"/>
  <c r="BD98" i="3"/>
  <c r="AY96" i="3"/>
  <c r="BP96" i="3"/>
  <c r="AO98" i="3"/>
  <c r="AM95" i="3"/>
  <c r="BO95" i="3"/>
  <c r="AS96" i="3"/>
  <c r="AI94" i="3"/>
  <c r="BH94" i="3"/>
  <c r="AY95" i="3"/>
  <c r="BP98" i="3"/>
  <c r="AO94" i="3"/>
  <c r="BJ98" i="3"/>
  <c r="AM97" i="3"/>
  <c r="AS94" i="3"/>
  <c r="AX97" i="3"/>
  <c r="BH95" i="3"/>
  <c r="BD95" i="3"/>
  <c r="BP94" i="3"/>
  <c r="AN97" i="3"/>
  <c r="BJ96" i="3"/>
  <c r="AM94" i="3"/>
  <c r="AJ97" i="3"/>
  <c r="AS97" i="3"/>
  <c r="AX96" i="3"/>
  <c r="BH98" i="3"/>
  <c r="BD94" i="3"/>
  <c r="AY94" i="3"/>
  <c r="AH54" i="3" l="1"/>
  <c r="AH53" i="3"/>
  <c r="AH55" i="3"/>
  <c r="AH51" i="3"/>
  <c r="AH98" i="3"/>
  <c r="AH97" i="3"/>
  <c r="AH95" i="3"/>
  <c r="AH96" i="3"/>
  <c r="AH94" i="3"/>
  <c r="D43" i="3" l="1"/>
  <c r="D44" i="3"/>
  <c r="G35" i="2" s="1"/>
  <c r="G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José Luis Loperena Pérez</author>
    <author>iMac</author>
  </authors>
  <commentList>
    <comment ref="G35" authorId="0" shapeId="0" xr:uid="{38002AE1-6729-4572-873A-FC1880B9237E}">
      <text>
        <r>
          <rPr>
            <sz val="9"/>
            <color indexed="81"/>
            <rFont val="Calibri Light"/>
            <family val="2"/>
          </rPr>
          <t>En estas casillas aparece la puntuación obtenida según los datos que vaya añadiendo, restando los de los cargos que se repitan más de dos veces.</t>
        </r>
      </text>
    </comment>
    <comment ref="I122" authorId="0" shapeId="0" xr:uid="{0F1412C1-346E-457D-AE55-B4D0B6CB8344}">
      <text>
        <r>
          <rPr>
            <u/>
            <sz val="9"/>
            <color rgb="FF000000"/>
            <rFont val="Tahoma"/>
            <family val="2"/>
          </rPr>
          <t>Esta casilla solo puede validarse si ya hay directores canarios inscritos en sus celdas correspondientes.</t>
        </r>
        <r>
          <rPr>
            <sz val="9"/>
            <color rgb="FF000000"/>
            <rFont val="Tahoma"/>
            <family val="2"/>
          </rPr>
          <t xml:space="preserve">
</t>
        </r>
        <r>
          <rPr>
            <sz val="9"/>
            <color rgb="FF000000"/>
            <rFont val="Tahoma"/>
            <family val="2"/>
          </rPr>
          <t xml:space="preserve">
</t>
        </r>
        <r>
          <rPr>
            <sz val="9"/>
            <color rgb="FF000000"/>
            <rFont val="Tahoma"/>
            <family val="2"/>
          </rPr>
          <t xml:space="preserve">El/la director/a de la obra reúne los requisitos para puntuar como novel:
</t>
        </r>
        <r>
          <rPr>
            <sz val="9"/>
            <color rgb="FF000000"/>
            <rFont val="Tahoma"/>
            <family val="2"/>
          </rPr>
          <t xml:space="preserve">
</t>
        </r>
        <r>
          <rPr>
            <sz val="9"/>
            <color rgb="FF000000"/>
            <rFont val="Tahoma"/>
            <family val="2"/>
          </rPr>
          <t xml:space="preserve">- Si es la primera o segunda obra de largometraje como director/a
</t>
        </r>
        <r>
          <rPr>
            <sz val="9"/>
            <color rgb="FF000000"/>
            <rFont val="Tahoma"/>
            <family val="2"/>
          </rPr>
          <t xml:space="preserve">
</t>
        </r>
        <r>
          <rPr>
            <sz val="9"/>
            <color rgb="FF000000"/>
            <rFont val="Tahoma"/>
            <family val="2"/>
          </rPr>
          <t xml:space="preserve">- Si es canario/a o tiene la residencia fiscal en las Islas Canarias.
</t>
        </r>
        <r>
          <rPr>
            <sz val="9"/>
            <color rgb="FF000000"/>
            <rFont val="Tahoma"/>
            <family val="2"/>
          </rPr>
          <t xml:space="preserve">
</t>
        </r>
        <r>
          <rPr>
            <sz val="9"/>
            <color rgb="FF000000"/>
            <rFont val="Tahoma"/>
            <family val="2"/>
          </rPr>
          <t xml:space="preserve">Ambos requisitos son inseparables y complementarios a la puntuación de director canario. 
</t>
        </r>
        <r>
          <rPr>
            <sz val="9"/>
            <color rgb="FF000000"/>
            <rFont val="Tahoma"/>
            <family val="2"/>
          </rPr>
          <t xml:space="preserve">
</t>
        </r>
        <r>
          <rPr>
            <sz val="9"/>
            <color rgb="FF000000"/>
            <rFont val="Tahoma"/>
            <family val="2"/>
          </rPr>
          <t xml:space="preserve">En el caso de que las labores de dirección se desempeñen por más de una persona, todas ellas deberán cumplir y acreditar documentalmente ambos requisitos para obtener esta puntuación.
</t>
        </r>
        <r>
          <rPr>
            <sz val="9"/>
            <color rgb="FF000000"/>
            <rFont val="Tahoma"/>
            <family val="2"/>
          </rPr>
          <t xml:space="preserve">
</t>
        </r>
        <r>
          <rPr>
            <b/>
            <sz val="9"/>
            <color rgb="FF000000"/>
            <rFont val="Tahoma"/>
            <family val="2"/>
          </rPr>
          <t>Se debe aportar una declaración jurada de la persona que ocupe el puesto de dirección.</t>
        </r>
        <r>
          <rPr>
            <sz val="9"/>
            <color rgb="FF000000"/>
            <rFont val="Tahoma"/>
            <family val="2"/>
          </rPr>
          <t xml:space="preserve">
</t>
        </r>
        <r>
          <rPr>
            <sz val="9"/>
            <color rgb="FF000000"/>
            <rFont val="Tahoma"/>
            <family val="2"/>
          </rPr>
          <t xml:space="preserve">
</t>
        </r>
        <r>
          <rPr>
            <sz val="9"/>
            <color rgb="FF000000"/>
            <rFont val="Tahoma"/>
            <family val="2"/>
          </rPr>
          <t>La documentación requerida para acreditar el nacimiento y/o residencia fiscal en Canarias, puntuable en la Ficha Técnica, también debe ser aportada para poder puntuar en este apartado.</t>
        </r>
      </text>
    </comment>
    <comment ref="I133" authorId="0" shapeId="0" xr:uid="{52DFBA39-2C7C-47FF-9F85-0FBF93C8F3A2}">
      <text>
        <r>
          <rPr>
            <sz val="9"/>
            <color rgb="FF000000"/>
            <rFont val="Calibri Light"/>
            <family val="2"/>
          </rPr>
          <t>Recuerde marcar esta casilla si cumple el requisito.</t>
        </r>
      </text>
    </comment>
    <comment ref="B144" authorId="0" shapeId="0" xr:uid="{58598BC9-0139-488C-834C-7265201A3CA2}">
      <text>
        <r>
          <rPr>
            <sz val="9"/>
            <color indexed="81"/>
            <rFont val="Calibri Light"/>
            <family val="2"/>
          </rPr>
          <t>La puntuación solo se añade si ha elegido alguna de las modalidades puntuables.</t>
        </r>
      </text>
    </comment>
    <comment ref="B160" authorId="1" shapeId="0" xr:uid="{ABCE6FA7-49FD-4880-9E79-0470A3E627E5}">
      <text>
        <r>
          <rPr>
            <b/>
            <sz val="10"/>
            <color rgb="FF000000"/>
            <rFont val="Calibri"/>
            <family val="2"/>
          </rPr>
          <t>Acepte la política de privacidad para que el documento sea válido. Es importante que marque esa casilla, por favor.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<sst xmlns="http://schemas.openxmlformats.org/spreadsheetml/2006/main" count="141" uniqueCount="108">
  <si>
    <r>
      <rPr>
        <b/>
        <sz val="24"/>
        <color theme="0"/>
        <rFont val="Calibri"/>
        <family val="2"/>
      </rPr>
      <t>Anexo IV</t>
    </r>
    <r>
      <rPr>
        <sz val="20"/>
        <color theme="0"/>
        <rFont val="Calibri"/>
        <family val="2"/>
      </rPr>
      <t xml:space="preserve">
Formulario de puntuación objetiva</t>
    </r>
  </si>
  <si>
    <t xml:space="preserve">Este es el documento que debe cumplimentarse según el apartado 7.3.1.5 de las bases del llamamiento. </t>
  </si>
  <si>
    <t>INSTRUCCIONES PARA CUMPLIMENTAR ESTE DOCUMENTO</t>
  </si>
  <si>
    <r>
      <t>— Este formulario solo puede cumplimentarse en Excel y no ejecuta los cálculos en ningún otro programa. Si no tiene instalado Excel, puede cumplimentarlo en Excel en la nube.</t>
    </r>
    <r>
      <rPr>
        <b/>
        <sz val="11"/>
        <color rgb="FF000000"/>
        <rFont val="Calibri"/>
        <family val="2"/>
      </rPr>
      <t xml:space="preserve">
— Lea atentamente las explicaciones que aparecen en viñetas a lo largo del formulario.
</t>
    </r>
    <r>
      <rPr>
        <sz val="11"/>
        <color rgb="FF000000"/>
        <rFont val="Calibri"/>
        <family val="2"/>
      </rPr>
      <t xml:space="preserve">— En la ficha técnica se deben indicar los nombres y NIF de </t>
    </r>
    <r>
      <rPr>
        <u/>
        <sz val="11"/>
        <color rgb="FF000000"/>
        <rFont val="Calibri"/>
        <family val="2"/>
      </rPr>
      <t>TODAS LAS PERSONAS que ocupen los cargos indicados en cada categoría, aunque no sean suceptibles de puntuación</t>
    </r>
    <r>
      <rPr>
        <sz val="11"/>
        <color rgb="FF000000"/>
        <rFont val="Calibri"/>
        <family val="2"/>
      </rPr>
      <t xml:space="preserve">. Si hay coparticipación en alguno de los roles, deberán indicarse los datos de todas las personas que participen aunque no cumplan los requisitos para obtener puntuación. </t>
    </r>
    <r>
      <rPr>
        <u/>
        <sz val="11"/>
        <color rgb="FF000000"/>
        <rFont val="Calibri"/>
        <family val="2"/>
      </rPr>
      <t xml:space="preserve">En el caso de autoría compartida, se aplicará la puntuación proporcional correspondiente.
</t>
    </r>
    <r>
      <rPr>
        <sz val="11"/>
        <color rgb="FF000000"/>
        <rFont val="Calibri"/>
        <family val="2"/>
      </rPr>
      <t xml:space="preserve">— Una misma persona solo puede puntuar por dos cargos, pero debe inscribirse en todos los que participe para que la fórmula que calcula la puntuación esté correcta. En caso de que una persona asuma tres o más cargos, se sumarán los dos mejor valorados.                                
— En el caso de </t>
    </r>
    <r>
      <rPr>
        <u/>
        <sz val="11"/>
        <color rgb="FF000000"/>
        <rFont val="Calibri"/>
        <family val="2"/>
      </rPr>
      <t>puntuación correspondiente al criterio de fomento de la igualdad género (columna "Mujer"), sólo se asignará la puntuación cuando la participación sea exclusivamente femenina, excepto entre los guionistas</t>
    </r>
    <r>
      <rPr>
        <sz val="11"/>
        <color rgb="FF000000"/>
        <rFont val="Calibri"/>
        <family val="2"/>
      </rPr>
      <t>, donde se permite que haya coparticipación masculina (en caso de coautoría del guion, se aplicará la puntuación proporcional correspondiente)
—</t>
    </r>
    <r>
      <rPr>
        <u/>
        <sz val="11"/>
        <color rgb="FF000000"/>
        <rFont val="Calibri"/>
        <family val="2"/>
      </rPr>
      <t>Una vez cumplimentados todos los datos, exportar el documento a PDF y subirlo a la sede electrónica junto a la documentación acreditativa</t>
    </r>
    <r>
      <rPr>
        <sz val="11"/>
        <color rgb="FF000000"/>
        <rFont val="Calibri"/>
        <family val="2"/>
      </rPr>
      <t xml:space="preserve"> que se indica en las viñetas explicativas de este formulario y según lo establecido en las bases. 
— NO OLVIDE FIRMAR ELECTRÓNICAMENTE EL PDF QUE CONTENGA ESTE ANEXO Y LA DOCUMENTACIÓN QUE LO ACOMPAÑE.
—</t>
    </r>
    <r>
      <rPr>
        <u/>
        <sz val="11"/>
        <color rgb="FF000000"/>
        <rFont val="Calibri"/>
        <family val="2"/>
      </rPr>
      <t xml:space="preserve"> No se puntuarán los criterios no acreditados con la documentación exigida en las bases. Consulte el apartado 7.3.1.3 de las bases para obtener toda la información.</t>
    </r>
    <r>
      <rPr>
        <sz val="11"/>
        <color rgb="FF000000"/>
        <rFont val="Calibri"/>
        <family val="2"/>
      </rPr>
      <t xml:space="preserve">
— Contacte con nosotros en </t>
    </r>
    <r>
      <rPr>
        <u/>
        <sz val="11"/>
        <color rgb="FF000000"/>
        <rFont val="Calibri"/>
        <family val="2"/>
      </rPr>
      <t>produccionindependiente@tvcanaria.tv</t>
    </r>
    <r>
      <rPr>
        <sz val="11"/>
        <color rgb="FF000000"/>
        <rFont val="Calibri"/>
        <family val="2"/>
      </rPr>
      <t xml:space="preserve"> si encuentra algún problema.</t>
    </r>
  </si>
  <si>
    <t>Título del proyecto</t>
  </si>
  <si>
    <t>Nombre de la productora solicitante</t>
  </si>
  <si>
    <t>Nombre del representante</t>
  </si>
  <si>
    <t>NIF del representante</t>
  </si>
  <si>
    <t>Modalidad (elija del desplegable)</t>
  </si>
  <si>
    <t>Elija un elemento</t>
  </si>
  <si>
    <t>Puntuación que se resta por repetir cargo:</t>
  </si>
  <si>
    <t>Puntuación total de este anexo:</t>
  </si>
  <si>
    <t>Comentarios del solicitante</t>
  </si>
  <si>
    <t>Datos a declarar</t>
  </si>
  <si>
    <t>Ficha técnica y artística del proyecto</t>
  </si>
  <si>
    <t>Cargo</t>
  </si>
  <si>
    <t>Nombre y apellidos</t>
  </si>
  <si>
    <t>NIF</t>
  </si>
  <si>
    <t>Canario/a</t>
  </si>
  <si>
    <t>Mujer</t>
  </si>
  <si>
    <t>Puntuación provisional</t>
  </si>
  <si>
    <t>Dirección</t>
  </si>
  <si>
    <t> </t>
  </si>
  <si>
    <t>Guion</t>
  </si>
  <si>
    <t>Producción
ejecutiva</t>
  </si>
  <si>
    <t>Dirección de fotografía</t>
  </si>
  <si>
    <t>Composición BSO</t>
  </si>
  <si>
    <r>
      <rPr>
        <b/>
        <sz val="11"/>
        <color theme="1"/>
        <rFont val="Calibri"/>
        <family val="2"/>
      </rPr>
      <t>Actor/actriz protagonista</t>
    </r>
    <r>
      <rPr>
        <sz val="11"/>
        <color theme="1"/>
        <rFont val="Calibri"/>
        <family val="2"/>
      </rPr>
      <t xml:space="preserve"> (solo ficción)</t>
    </r>
  </si>
  <si>
    <r>
      <rPr>
        <b/>
        <sz val="11"/>
        <color theme="1"/>
        <rFont val="Calibri"/>
        <family val="2"/>
      </rPr>
      <t>Dir. de arte / animación</t>
    </r>
    <r>
      <rPr>
        <sz val="11"/>
        <color theme="1"/>
        <rFont val="Calibri"/>
        <family val="2"/>
      </rPr>
      <t xml:space="preserve"> (solo animación)</t>
    </r>
  </si>
  <si>
    <t>Jefatura de sonido</t>
  </si>
  <si>
    <r>
      <t>Montaje</t>
    </r>
    <r>
      <rPr>
        <sz val="11"/>
        <color theme="1"/>
        <rFont val="Calibri"/>
        <family val="2"/>
      </rPr>
      <t xml:space="preserve">
</t>
    </r>
    <r>
      <rPr>
        <sz val="8"/>
        <color theme="1"/>
        <rFont val="Calibri"/>
        <family val="2"/>
      </rPr>
      <t>-Canario/a: solo documental cine o TV
-Mujer: todas las modalidades.</t>
    </r>
  </si>
  <si>
    <t>Dirección novel canaria (marque la casilla si cumple el requisito)</t>
  </si>
  <si>
    <t>El/la director/a de la obra reúne los requisitos para puntuar como novel:
-	Si es la primera o segunda obra de largometraje como director/a.
-	Si es canario/a o tiene la residencia fiscal en las Islas Canarias.</t>
  </si>
  <si>
    <t>Personas con discapacidad (marque la casilla si cumple este requisito)</t>
  </si>
  <si>
    <t>En la obra participan personas con discapacidad</t>
  </si>
  <si>
    <t>Cargo que ocupa</t>
  </si>
  <si>
    <t>Participación de productoras con residencia fiscal en Canarias (marque la casilla si se cumple)</t>
  </si>
  <si>
    <r>
      <t xml:space="preserve">Cuando la obra cuenta con la participación de productoras con residencia fiscal en las Islas Canarias (personas físicas o jurídicas), con un porcentaje de titularidad del 20% o superior por cada participante.  </t>
    </r>
    <r>
      <rPr>
        <u/>
        <sz val="11"/>
        <color theme="1"/>
        <rFont val="Calibri"/>
        <family val="2"/>
      </rPr>
      <t>La participación canaria mínima del 20% debe mantenerse hasta la finalización de la obra.</t>
    </r>
  </si>
  <si>
    <t>Denominación o nombre</t>
  </si>
  <si>
    <t>CIF/NIF</t>
  </si>
  <si>
    <t>Porcentaje</t>
  </si>
  <si>
    <t>La obra cuenta con una estrategia digital y/o transmedia (marque la casilla si se cumple)</t>
  </si>
  <si>
    <t>Puntuación por el historial del proyecto (solo proyectos cinematográficos de ficción o documental, no TV)</t>
  </si>
  <si>
    <t>Ayudas públicas a la escritura de guion o desarrollo de proyecto</t>
  </si>
  <si>
    <t>Elija opción</t>
  </si>
  <si>
    <t>Premios obtenidos en concursos, laboratorios y programas de desarrollo</t>
  </si>
  <si>
    <t>Declaro bajo mi responsabilidad que conozco las consecuencias previstas en la legalidad vigente de la inexactitud, falsedad u omisión, de carácter esencial, de cualquier dato o información que se incorpore a esta declaración responsable.</t>
  </si>
  <si>
    <t>Lugar de la firma</t>
  </si>
  <si>
    <t xml:space="preserve">Fecha: </t>
  </si>
  <si>
    <t xml:space="preserve">Firmado por: </t>
  </si>
  <si>
    <r>
      <rPr>
        <b/>
        <u/>
        <sz val="10"/>
        <color theme="0"/>
        <rFont val="Calibri"/>
        <family val="2"/>
      </rPr>
      <t>RECUERDE</t>
    </r>
    <r>
      <rPr>
        <b/>
        <sz val="10"/>
        <color theme="0"/>
        <rFont val="Calibri"/>
        <family val="2"/>
      </rPr>
      <t>: No se puntuarán los criterios no acreditados con la documentación exigida en las bases. 
Consulte el apartado 7.3.1.3 de las bases para obtener toda la información.</t>
    </r>
  </si>
  <si>
    <r>
      <rPr>
        <b/>
        <sz val="10.5"/>
        <color rgb="FF297ABD"/>
        <rFont val="Calibri"/>
        <family val="2"/>
      </rPr>
      <t>Por favor, lea y acepte la política de privacidad:</t>
    </r>
    <r>
      <rPr>
        <sz val="10.5"/>
        <color rgb="FF297ABD"/>
        <rFont val="Calibri"/>
        <family val="2"/>
      </rPr>
      <t xml:space="preserve">
En cumplimiento del RGPD REGLAMENTO (UE) 2016/679 DEL PARLAMENTO EUROPEO Y DEL CONSEJO, de 27 de abril de 2016, se informa que los datos personales facilitados en la solicitud y los de terceras personas incluidos en el expediente serán tratados por el responsable del tratamiento Televisión Pública de Canarias, S.A (TVPC, S.A) con la finalidad de tramitar solicitud presentada conforme a las bases. Este tratamiento es necesario y usted consiente el mismo.
La base que legitima el tratamiento es el cumplimiento de una obligación legal por parte de TVPC, S.A; su consentimiento aceptando las bases de la convocatoria y de la cesión de los datos personales de terceros aportados al expediente (incluidos los datos de salud informados en las bases), los cuales cuentan con el consentimiento expreso informado de estos terceros recabado por el solicitante, quedando indemne TVPC, S.A por cualquier incumplimiento en este sentido.
Se publicarán los datos de los beneficiarios en la web corporativa y en la sede electrónica de RTVC, así como en cumplimiento de obligación legal, también podrán serán comunicados a otras Administraciones públicas.
Los datos serán conservados durante los plazos establecidos legalmente y siempre por el plazo de prescripción de infracciones derivadas del tratamiento. No se realizan transferencias internacionales de datos.
Puede hacer efectivos sus derechos de acceso, rectificación, supresión, limitación, y portabilidad, acreditando su identidad y mediante la remisión de correo electrónico a la dirección de correo protecciondedatos@tvcanaria.tv, o bien, mediante escrito dirigido a la sede de esta entidad, sita en la calle La Marina, N.º 57, C.P. 38001 de Santa Cruz de Tenerife</t>
    </r>
  </si>
  <si>
    <t>He leído y acepto la política de privacidad.</t>
  </si>
  <si>
    <t>Cuando haya terminado de rellenar el formulario, expórtelo a PDF.  NO OLVIDE FIRMAR ELECTRÓNICAMENTE EL PDF QUE CONTENGA ESTE ANEXO Y LA DOCUMENTACIÓN QUE LO ACOMPAÑE.</t>
  </si>
  <si>
    <t>Ninguna</t>
  </si>
  <si>
    <t>Ninguno</t>
  </si>
  <si>
    <t>Lista desplegable</t>
  </si>
  <si>
    <t>Verificar montaje</t>
  </si>
  <si>
    <t>Verificar actor</t>
  </si>
  <si>
    <t>Tantos canarios como mujeres</t>
  </si>
  <si>
    <t>Sí</t>
  </si>
  <si>
    <t>Autonómico o nacional</t>
  </si>
  <si>
    <t>No económicos o hasta 1999 €</t>
  </si>
  <si>
    <t>dir</t>
  </si>
  <si>
    <t>No</t>
  </si>
  <si>
    <t>Internacional</t>
  </si>
  <si>
    <t>A partir de 2000 €</t>
  </si>
  <si>
    <t>Largometraje cinematográfico de ficción o animación</t>
  </si>
  <si>
    <t>Largometraje cinematográfico documental</t>
  </si>
  <si>
    <t>Películas y documentales para TV: PELÍCULA DE FICCIÓN</t>
  </si>
  <si>
    <t>Películas y documentales para TV: DOCUMENTAL</t>
  </si>
  <si>
    <t>canarios</t>
  </si>
  <si>
    <t>CANARIOS</t>
  </si>
  <si>
    <t>Total</t>
  </si>
  <si>
    <t>Canarios</t>
  </si>
  <si>
    <t>ENVIO</t>
  </si>
  <si>
    <t>5 personas</t>
  </si>
  <si>
    <t>4 personas</t>
  </si>
  <si>
    <t>3 personas</t>
  </si>
  <si>
    <t>2 personas</t>
  </si>
  <si>
    <t>1 persona</t>
  </si>
  <si>
    <t>Prod ejec</t>
  </si>
  <si>
    <t>Dir fot</t>
  </si>
  <si>
    <t>guion</t>
  </si>
  <si>
    <t>BSO</t>
  </si>
  <si>
    <t>Actores</t>
  </si>
  <si>
    <t>Dir arte</t>
  </si>
  <si>
    <t>Montaje</t>
  </si>
  <si>
    <t>prod ejec</t>
  </si>
  <si>
    <t>MUJERES</t>
  </si>
  <si>
    <t>Mujeres</t>
  </si>
  <si>
    <t>Condicional</t>
  </si>
  <si>
    <t>dir fot</t>
  </si>
  <si>
    <t>bso</t>
  </si>
  <si>
    <t>Sonido</t>
  </si>
  <si>
    <t>actor</t>
  </si>
  <si>
    <t>Novel</t>
  </si>
  <si>
    <t>Discap</t>
  </si>
  <si>
    <t>Prod can</t>
  </si>
  <si>
    <t>animac</t>
  </si>
  <si>
    <t>Transmedia</t>
  </si>
  <si>
    <t>Repite canario</t>
  </si>
  <si>
    <t>Repite mujer</t>
  </si>
  <si>
    <t>Puntos x canario</t>
  </si>
  <si>
    <t>montaje</t>
  </si>
  <si>
    <t>Puntos x  mujer</t>
  </si>
  <si>
    <t>mujeres</t>
  </si>
  <si>
    <t>sonido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</si>
</sst>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49" x14ac:knownFonts="1">
    <font>
      <sz val="11"/>
      <color theme="1"/>
      <name val="Calibri"/>
      <family val="2"/>
    </font>
    <font>
      <b/>
      <sz val="11"/>
      <color theme="0"/>
      <name val="Calibri"/>
      <family val="2"/>
    </font>
    <font>
      <b/>
      <sz val="11"/>
      <color theme="1"/>
      <name val="Calibri"/>
      <family val="2"/>
    </font>
    <font>
      <sz val="20"/>
      <color theme="0"/>
      <name val="Calibri"/>
      <family val="2"/>
    </font>
    <font>
      <sz val="12"/>
      <color theme="1"/>
      <name val="Calibri"/>
      <family val="2"/>
    </font>
    <font>
      <sz val="9"/>
      <color theme="1"/>
      <name val="Calibri"/>
      <family val="2"/>
    </font>
    <font>
      <b/>
      <sz val="24"/>
      <color theme="0"/>
      <name val="Calibri"/>
      <family val="2"/>
    </font>
    <font>
      <sz val="14"/>
      <color theme="0" tint="-0.499984740745262"/>
      <name val="Calibri"/>
      <family val="2"/>
    </font>
    <font>
      <sz val="11"/>
      <color theme="0" tint="-0.499984740745262"/>
      <name val="Calibri"/>
      <family val="2"/>
    </font>
    <font>
      <sz val="11"/>
      <color rgb="FFFF0000"/>
      <name val="Calibri"/>
      <family val="2"/>
    </font>
    <font>
      <sz val="8"/>
      <name val="Calibri"/>
      <family val="2"/>
    </font>
    <font>
      <b/>
      <sz val="10"/>
      <color theme="1"/>
      <name val="Calibri"/>
      <family val="2"/>
    </font>
    <font>
      <sz val="11"/>
      <color rgb="FF3A3A3C"/>
      <name val="Calibri"/>
      <family val="2"/>
    </font>
    <font>
      <sz val="8"/>
      <color theme="1"/>
      <name val="Calibri"/>
      <family val="2"/>
    </font>
    <font>
      <sz val="10"/>
      <color theme="1"/>
      <name val="Calibri"/>
      <family val="2"/>
    </font>
    <font>
      <u/>
      <sz val="11"/>
      <color theme="1"/>
      <name val="Calibri"/>
      <family val="2"/>
    </font>
    <font>
      <sz val="11"/>
      <color theme="0"/>
      <name val="Calibri"/>
      <family val="2"/>
    </font>
    <font>
      <sz val="16"/>
      <color theme="1"/>
      <name val="Calibri"/>
      <family val="2"/>
    </font>
    <font>
      <sz val="12"/>
      <color rgb="FFFF0000"/>
      <name val="Calibri"/>
      <family val="2"/>
    </font>
    <font>
      <sz val="11"/>
      <color theme="5"/>
      <name val="Calibri"/>
      <family val="2"/>
    </font>
    <font>
      <b/>
      <sz val="12"/>
      <color theme="1"/>
      <name val="Calibri"/>
      <family val="2"/>
    </font>
    <font>
      <b/>
      <sz val="14"/>
      <color theme="0"/>
      <name val="Calibri"/>
      <family val="2"/>
    </font>
    <font>
      <sz val="11"/>
      <color rgb="FFFFFF00"/>
      <name val="Calibri"/>
      <family val="2"/>
    </font>
    <font>
      <sz val="14"/>
      <color theme="0"/>
      <name val="Calibri"/>
      <family val="2"/>
    </font>
    <font>
      <sz val="11"/>
      <color theme="4" tint="-0.499984740745262"/>
      <name val="Calibri"/>
      <family val="2"/>
    </font>
    <font>
      <b/>
      <sz val="12"/>
      <color theme="0"/>
      <name val="Calibri"/>
      <family val="2"/>
    </font>
    <font>
      <sz val="9"/>
      <color rgb="FF000000"/>
      <name val="Tahoma"/>
      <family val="2"/>
    </font>
    <font>
      <b/>
      <sz val="9"/>
      <color rgb="FF000000"/>
      <name val="Tahoma"/>
      <family val="2"/>
    </font>
    <font>
      <sz val="11"/>
      <name val="Calibri"/>
      <family val="2"/>
    </font>
    <font>
      <sz val="11"/>
      <color theme="3" tint="9.9978637043366805E-2"/>
      <name val="Calibri"/>
      <family val="2"/>
    </font>
    <font>
      <sz val="10"/>
      <color theme="3" tint="9.9978637043366805E-2"/>
      <name val="Calibri"/>
      <family val="2"/>
    </font>
    <font>
      <b/>
      <i/>
      <sz val="11"/>
      <color rgb="FF3A3A3C"/>
      <name val="Calibri"/>
      <family val="2"/>
    </font>
    <font>
      <u/>
      <sz val="9"/>
      <color rgb="FF000000"/>
      <name val="Tahoma"/>
      <family val="2"/>
    </font>
    <font>
      <b/>
      <sz val="16"/>
      <color theme="0"/>
      <name val="Calibri"/>
      <family val="2"/>
    </font>
    <font>
      <b/>
      <sz val="16"/>
      <color theme="1"/>
      <name val="Calibri"/>
      <family val="2"/>
    </font>
    <font>
      <b/>
      <sz val="10"/>
      <color rgb="FF000000"/>
      <name val="Calibri"/>
      <family val="2"/>
    </font>
    <font>
      <b/>
      <sz val="10"/>
      <color theme="0"/>
      <name val="Calibri"/>
      <family val="2"/>
    </font>
    <font>
      <b/>
      <u/>
      <sz val="11"/>
      <color theme="4" tint="-0.499984740745262"/>
      <name val="Calibri"/>
      <family val="2"/>
    </font>
    <font>
      <b/>
      <sz val="11"/>
      <color theme="4" tint="-0.499984740745262"/>
      <name val="Calibri"/>
      <family val="2"/>
    </font>
    <font>
      <sz val="10.5"/>
      <color rgb="FF297ABD"/>
      <name val="Calibri"/>
      <family val="2"/>
    </font>
    <font>
      <b/>
      <sz val="10.5"/>
      <color rgb="FF297ABD"/>
      <name val="Calibri"/>
      <family val="2"/>
    </font>
    <font>
      <sz val="10.5"/>
      <color rgb="FF2E80D2"/>
      <name val="Calibri"/>
      <family val="2"/>
    </font>
    <font>
      <b/>
      <sz val="14"/>
      <color rgb="FF002060"/>
      <name val="Calibri"/>
      <family val="2"/>
    </font>
    <font>
      <sz val="9"/>
      <color indexed="81"/>
      <name val="Calibri Light"/>
      <family val="2"/>
    </font>
    <font>
      <sz val="9"/>
      <color rgb="FF000000"/>
      <name val="Calibri Light"/>
      <family val="2"/>
    </font>
    <font>
      <b/>
      <u/>
      <sz val="10"/>
      <color theme="0"/>
      <name val="Calibri"/>
      <family val="2"/>
    </font>
    <font>
      <sz val="11"/>
      <color rgb="FF000000"/>
      <name val="Calibri"/>
      <family val="2"/>
    </font>
    <font>
      <b/>
      <sz val="11"/>
      <color rgb="FF000000"/>
      <name val="Calibri"/>
      <family val="2"/>
    </font>
    <font>
      <u/>
      <sz val="11"/>
      <color rgb="FF000000"/>
      <name val="Calibri"/>
      <family val="2"/>
    </font>
  </fonts>
  <fills count="22">
    <fill>
      <patternFill patternType="none"/>
    </fill>
    <fill>
      <patternFill patternType="gray125"/>
    </fill>
    <fill>
      <patternFill patternType="solid">
        <fgColor rgb="FF297ABD"/>
        <bgColor indexed="64"/>
      </patternFill>
    </fill>
    <fill>
      <patternFill patternType="solid">
        <fgColor theme="4" tint="0.79998168889431442"/>
        <bgColor indexed="64"/>
      </patternFill>
    </fill>
    <fill>
      <patternFill patternType="solid">
        <fgColor theme="3" tint="0.89999084444715716"/>
        <bgColor indexed="64"/>
      </patternFill>
    </fill>
    <fill>
      <patternFill patternType="solid">
        <fgColor rgb="FFE9F5FD"/>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3" tint="0.499984740745262"/>
        <bgColor indexed="64"/>
      </patternFill>
    </fill>
    <fill>
      <patternFill patternType="solid">
        <fgColor rgb="FFFFAFEA"/>
        <bgColor indexed="64"/>
      </patternFill>
    </fill>
    <fill>
      <patternFill patternType="solid">
        <fgColor rgb="FF2E80D2"/>
        <bgColor indexed="64"/>
      </patternFill>
    </fill>
    <fill>
      <patternFill patternType="solid">
        <fgColor theme="1"/>
        <bgColor indexed="64"/>
      </patternFill>
    </fill>
    <fill>
      <patternFill patternType="solid">
        <fgColor rgb="FFFFFF00"/>
        <bgColor indexed="64"/>
      </patternFill>
    </fill>
    <fill>
      <patternFill patternType="solid">
        <fgColor rgb="FFF2F2F2"/>
        <bgColor rgb="FF000000"/>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2E80D2"/>
      </bottom>
      <diagonal/>
    </border>
    <border>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auto="1"/>
      </left>
      <right style="thin">
        <color theme="2"/>
      </right>
      <top style="medium">
        <color auto="1"/>
      </top>
      <bottom style="thin">
        <color theme="2"/>
      </bottom>
      <diagonal/>
    </border>
    <border>
      <left style="thin">
        <color theme="2"/>
      </left>
      <right style="thin">
        <color theme="2"/>
      </right>
      <top style="medium">
        <color auto="1"/>
      </top>
      <bottom style="thin">
        <color theme="2"/>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theme="0" tint="-0.499984740745262"/>
      </right>
      <top/>
      <bottom style="medium">
        <color theme="0" tint="-0.499984740745262"/>
      </bottom>
      <diagonal/>
    </border>
    <border>
      <left/>
      <right style="medium">
        <color theme="0" tint="-0.499984740745262"/>
      </right>
      <top/>
      <bottom/>
      <diagonal/>
    </border>
    <border>
      <left/>
      <right/>
      <top/>
      <bottom style="medium">
        <color theme="0" tint="-0.499984740745262"/>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
      <left style="thin">
        <color theme="0" tint="-0.24994659260841701"/>
      </left>
      <right style="medium">
        <color theme="0" tint="-0.34998626667073579"/>
      </right>
      <top style="thin">
        <color theme="0" tint="-0.34998626667073579"/>
      </top>
      <bottom/>
      <diagonal/>
    </border>
    <border>
      <left style="thin">
        <color theme="0" tint="-0.24994659260841701"/>
      </left>
      <right style="medium">
        <color theme="0" tint="-0.34998626667073579"/>
      </right>
      <top/>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
      <left style="thin">
        <color theme="0" tint="-0.24994659260841701"/>
      </left>
      <right/>
      <top style="thin">
        <color theme="0" tint="-0.24994659260841701"/>
      </top>
      <bottom style="medium">
        <color theme="0" tint="-0.34998626667073579"/>
      </bottom>
      <diagonal/>
    </border>
    <border>
      <left/>
      <right/>
      <top style="thin">
        <color theme="0" tint="-0.24994659260841701"/>
      </top>
      <bottom style="medium">
        <color theme="0" tint="-0.34998626667073579"/>
      </bottom>
      <diagonal/>
    </border>
    <border>
      <left/>
      <right style="thin">
        <color theme="0" tint="-0.24994659260841701"/>
      </right>
      <top style="thin">
        <color theme="0" tint="-0.24994659260841701"/>
      </top>
      <bottom style="medium">
        <color theme="0" tint="-0.34998626667073579"/>
      </bottom>
      <diagonal/>
    </border>
    <border>
      <left style="thin">
        <color theme="0" tint="-0.24994659260841701"/>
      </left>
      <right style="medium">
        <color theme="0" tint="-0.34998626667073579"/>
      </right>
      <top/>
      <bottom style="medium">
        <color theme="0" tint="-0.3499862666707357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297ABD"/>
      </left>
      <right/>
      <top style="thin">
        <color rgb="FF297ABD"/>
      </top>
      <bottom/>
      <diagonal/>
    </border>
    <border>
      <left/>
      <right/>
      <top style="thin">
        <color rgb="FF297ABD"/>
      </top>
      <bottom/>
      <diagonal/>
    </border>
    <border>
      <left style="thin">
        <color rgb="FF297ABD"/>
      </left>
      <right/>
      <top/>
      <bottom/>
      <diagonal/>
    </border>
    <border>
      <left style="thin">
        <color rgb="FF297ABD"/>
      </left>
      <right/>
      <top/>
      <bottom style="thin">
        <color rgb="FF297ABD"/>
      </bottom>
      <diagonal/>
    </border>
    <border>
      <left/>
      <right/>
      <top/>
      <bottom style="thin">
        <color rgb="FF297ABD"/>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rgb="FF297ABD"/>
      </right>
      <top style="thin">
        <color rgb="FF297ABD"/>
      </top>
      <bottom/>
      <diagonal/>
    </border>
    <border>
      <left/>
      <right style="medium">
        <color rgb="FF297ABD"/>
      </right>
      <top/>
      <bottom/>
      <diagonal/>
    </border>
    <border>
      <left/>
      <right style="medium">
        <color rgb="FF297ABD"/>
      </right>
      <top/>
      <bottom style="thin">
        <color rgb="FF297ABD"/>
      </bottom>
      <diagonal/>
    </border>
    <border>
      <left/>
      <right/>
      <top/>
      <bottom style="medium">
        <color rgb="FF297ABD"/>
      </bottom>
      <diagonal/>
    </border>
    <border>
      <left/>
      <right style="medium">
        <color rgb="FF297ABD"/>
      </right>
      <top/>
      <bottom style="medium">
        <color rgb="FF297ABD"/>
      </bottom>
      <diagonal/>
    </border>
    <border>
      <left/>
      <right style="medium">
        <color theme="4" tint="-0.24994659260841701"/>
      </right>
      <top style="thin">
        <color indexed="64"/>
      </top>
      <bottom/>
      <diagonal/>
    </border>
    <border>
      <left style="thin">
        <color indexed="64"/>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medium">
        <color theme="0" tint="-0.34998626667073579"/>
      </right>
      <top style="thin">
        <color theme="0" tint="-0.14996795556505021"/>
      </top>
      <bottom/>
      <diagonal/>
    </border>
    <border>
      <left style="thin">
        <color theme="0" tint="-0.14996795556505021"/>
      </left>
      <right/>
      <top/>
      <bottom/>
      <diagonal/>
    </border>
    <border>
      <left style="thin">
        <color theme="0" tint="-0.14996795556505021"/>
      </left>
      <right/>
      <top/>
      <bottom style="medium">
        <color theme="0" tint="-0.499984740745262"/>
      </bottom>
      <diagonal/>
    </border>
    <border>
      <left style="thin">
        <color theme="0" tint="-0.34998626667073579"/>
      </left>
      <right style="thick">
        <color theme="0" tint="-0.34998626667073579"/>
      </right>
      <top style="thin">
        <color theme="0" tint="-0.34998626667073579"/>
      </top>
      <bottom style="thick">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ck">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ck">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ck">
        <color theme="0" tint="-0.34998626667073579"/>
      </bottom>
      <diagonal/>
    </border>
    <border>
      <left style="thin">
        <color indexed="64"/>
      </left>
      <right style="thin">
        <color indexed="64"/>
      </right>
      <top style="thin">
        <color theme="0" tint="-0.34998626667073579"/>
      </top>
      <bottom style="thick">
        <color theme="0" tint="-0.34998626667073579"/>
      </bottom>
      <diagonal/>
    </border>
    <border>
      <left style="thin">
        <color indexed="64"/>
      </left>
      <right style="thick">
        <color theme="0" tint="-0.34998626667073579"/>
      </right>
      <top style="thin">
        <color theme="0" tint="-0.34998626667073579"/>
      </top>
      <bottom style="thick">
        <color theme="0" tint="-0.34998626667073579"/>
      </bottom>
      <diagonal/>
    </border>
    <border>
      <left style="thin">
        <color rgb="FFBFBFBF"/>
      </left>
      <right/>
      <top style="thin">
        <color rgb="FFA6A6A6"/>
      </top>
      <bottom style="thin">
        <color rgb="FFBFBFBF"/>
      </bottom>
      <diagonal/>
    </border>
    <border>
      <left/>
      <right/>
      <top style="thin">
        <color rgb="FFA6A6A6"/>
      </top>
      <bottom style="thin">
        <color rgb="FFBFBFBF"/>
      </bottom>
      <diagonal/>
    </border>
    <border>
      <left/>
      <right style="thin">
        <color rgb="FFBFBFBF"/>
      </right>
      <top style="thin">
        <color rgb="FFA6A6A6"/>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bottom style="thin">
        <color rgb="FFBFBFBF"/>
      </bottom>
      <diagonal/>
    </border>
    <border>
      <left style="thin">
        <color rgb="FFBFBFBF"/>
      </left>
      <right/>
      <top style="thin">
        <color rgb="FFBFBFBF"/>
      </top>
      <bottom style="medium">
        <color rgb="FFA6A6A6"/>
      </bottom>
      <diagonal/>
    </border>
    <border>
      <left/>
      <right/>
      <top style="thin">
        <color rgb="FFBFBFBF"/>
      </top>
      <bottom style="medium">
        <color rgb="FFA6A6A6"/>
      </bottom>
      <diagonal/>
    </border>
    <border>
      <left/>
      <right style="thin">
        <color rgb="FFBFBFBF"/>
      </right>
      <top style="thin">
        <color rgb="FFBFBFBF"/>
      </top>
      <bottom style="medium">
        <color rgb="FFA6A6A6"/>
      </bottom>
      <diagonal/>
    </border>
    <border>
      <left/>
      <right style="thin">
        <color rgb="FFBFBFBF"/>
      </right>
      <top/>
      <bottom style="medium">
        <color rgb="FFA6A6A6"/>
      </bottom>
      <diagonal/>
    </border>
  </borders>
  <cellStyleXfs count="1">
    <xf numFmtId="0" fontId="0" fillId="0" borderId="0"/>
  </cellStyleXfs>
  <cellXfs count="247">
    <xf numFmtId="0" fontId="0" fillId="0" borderId="0" xfId="0"/>
    <xf numFmtId="0" fontId="13" fillId="6" borderId="0" xfId="0" applyFont="1" applyFill="1" applyProtection="1">
      <protection hidden="1"/>
    </xf>
    <xf numFmtId="0" fontId="2" fillId="6" borderId="0" xfId="0" applyFont="1" applyFill="1"/>
    <xf numFmtId="0" fontId="0" fillId="6" borderId="0" xfId="0" applyFill="1"/>
    <xf numFmtId="0" fontId="2" fillId="0" borderId="0" xfId="0" applyFont="1"/>
    <xf numFmtId="0" fontId="19" fillId="0" borderId="0" xfId="0" applyFont="1"/>
    <xf numFmtId="0" fontId="2" fillId="0" borderId="22" xfId="0" applyFont="1" applyBorder="1" applyAlignment="1">
      <alignment horizontal="center" vertical="top"/>
    </xf>
    <xf numFmtId="0" fontId="22" fillId="16" borderId="0" xfId="0" applyFont="1" applyFill="1"/>
    <xf numFmtId="0" fontId="2" fillId="6" borderId="0" xfId="0" applyFont="1" applyFill="1" applyAlignment="1">
      <alignment horizontal="center"/>
    </xf>
    <xf numFmtId="0" fontId="2" fillId="0" borderId="0" xfId="0" applyFont="1" applyAlignment="1">
      <alignment horizontal="center"/>
    </xf>
    <xf numFmtId="0" fontId="0" fillId="8" borderId="17" xfId="0" applyFill="1" applyBorder="1"/>
    <xf numFmtId="164" fontId="0" fillId="8" borderId="2" xfId="0" applyNumberFormat="1" applyFill="1" applyBorder="1"/>
    <xf numFmtId="0" fontId="0" fillId="8" borderId="2" xfId="0" applyFill="1" applyBorder="1"/>
    <xf numFmtId="0" fontId="0" fillId="0" borderId="0" xfId="0" applyAlignment="1">
      <alignment horizontal="center"/>
    </xf>
    <xf numFmtId="164" fontId="0" fillId="0" borderId="0" xfId="0" applyNumberFormat="1"/>
    <xf numFmtId="0" fontId="0" fillId="9" borderId="2" xfId="0" applyFill="1" applyBorder="1"/>
    <xf numFmtId="164" fontId="0" fillId="9" borderId="2" xfId="0" applyNumberFormat="1" applyFill="1" applyBorder="1"/>
    <xf numFmtId="0" fontId="0" fillId="4" borderId="2" xfId="0" applyFill="1" applyBorder="1"/>
    <xf numFmtId="164" fontId="0" fillId="10" borderId="2" xfId="0" applyNumberFormat="1" applyFill="1" applyBorder="1"/>
    <xf numFmtId="164" fontId="0" fillId="4" borderId="2" xfId="0" applyNumberFormat="1" applyFill="1" applyBorder="1"/>
    <xf numFmtId="0" fontId="0" fillId="6" borderId="2" xfId="0" applyFill="1" applyBorder="1"/>
    <xf numFmtId="164" fontId="0" fillId="6" borderId="2" xfId="0" applyNumberFormat="1" applyFill="1" applyBorder="1"/>
    <xf numFmtId="0" fontId="0" fillId="7" borderId="0" xfId="0" applyFill="1"/>
    <xf numFmtId="0" fontId="0" fillId="10" borderId="2" xfId="0" applyFill="1" applyBorder="1"/>
    <xf numFmtId="0" fontId="0" fillId="11" borderId="2" xfId="0" applyFill="1" applyBorder="1"/>
    <xf numFmtId="164" fontId="0" fillId="11" borderId="2" xfId="0" applyNumberFormat="1" applyFill="1" applyBorder="1"/>
    <xf numFmtId="0" fontId="16" fillId="19" borderId="32" xfId="0" applyFont="1" applyFill="1" applyBorder="1"/>
    <xf numFmtId="0" fontId="0" fillId="19" borderId="26" xfId="0" applyFill="1" applyBorder="1"/>
    <xf numFmtId="0" fontId="16" fillId="19" borderId="33" xfId="0" applyFont="1" applyFill="1" applyBorder="1"/>
    <xf numFmtId="0" fontId="0" fillId="19" borderId="0" xfId="0" applyFill="1"/>
    <xf numFmtId="0" fontId="1" fillId="19" borderId="21" xfId="0" applyFont="1" applyFill="1" applyBorder="1"/>
    <xf numFmtId="0" fontId="0" fillId="12" borderId="2" xfId="0" applyFill="1" applyBorder="1"/>
    <xf numFmtId="164" fontId="0" fillId="12" borderId="2" xfId="0" applyNumberFormat="1" applyFill="1" applyBorder="1"/>
    <xf numFmtId="0" fontId="16" fillId="19" borderId="27" xfId="0" applyFont="1" applyFill="1" applyBorder="1"/>
    <xf numFmtId="0" fontId="16" fillId="19" borderId="0" xfId="0" applyFont="1" applyFill="1"/>
    <xf numFmtId="0" fontId="1" fillId="19" borderId="30" xfId="0" applyFont="1" applyFill="1" applyBorder="1"/>
    <xf numFmtId="164" fontId="1" fillId="19" borderId="30" xfId="0" applyNumberFormat="1" applyFont="1" applyFill="1" applyBorder="1"/>
    <xf numFmtId="0" fontId="0" fillId="7" borderId="2" xfId="0" applyFill="1" applyBorder="1"/>
    <xf numFmtId="164" fontId="0" fillId="7" borderId="2" xfId="0" applyNumberFormat="1" applyFill="1" applyBorder="1"/>
    <xf numFmtId="0" fontId="16" fillId="19" borderId="28" xfId="0" applyFont="1" applyFill="1" applyBorder="1"/>
    <xf numFmtId="0" fontId="16" fillId="19" borderId="29" xfId="0" applyFont="1" applyFill="1" applyBorder="1"/>
    <xf numFmtId="164" fontId="1" fillId="19" borderId="31" xfId="0" applyNumberFormat="1" applyFont="1" applyFill="1" applyBorder="1"/>
    <xf numFmtId="0" fontId="0" fillId="7" borderId="15" xfId="0" applyFill="1" applyBorder="1"/>
    <xf numFmtId="164" fontId="0" fillId="7" borderId="15" xfId="0" applyNumberFormat="1" applyFill="1" applyBorder="1"/>
    <xf numFmtId="0" fontId="2" fillId="0" borderId="0" xfId="0" applyFont="1" applyAlignment="1">
      <alignment horizontal="center" vertical="center"/>
    </xf>
    <xf numFmtId="164" fontId="21" fillId="15" borderId="24" xfId="0" applyNumberFormat="1" applyFont="1" applyFill="1" applyBorder="1" applyAlignment="1">
      <alignment horizontal="center" vertical="center"/>
    </xf>
    <xf numFmtId="164" fontId="16" fillId="15" borderId="25" xfId="0" applyNumberFormat="1" applyFont="1" applyFill="1" applyBorder="1" applyAlignment="1">
      <alignment horizontal="center"/>
    </xf>
    <xf numFmtId="0" fontId="2" fillId="0" borderId="0" xfId="0" quotePrefix="1" applyFont="1" applyAlignment="1">
      <alignment horizontal="center" vertical="center"/>
    </xf>
    <xf numFmtId="0" fontId="21" fillId="0" borderId="0" xfId="0" applyFont="1" applyAlignment="1">
      <alignment horizontal="center" vertical="center"/>
    </xf>
    <xf numFmtId="0" fontId="0" fillId="13" borderId="0" xfId="0" applyFill="1"/>
    <xf numFmtId="0" fontId="24" fillId="17" borderId="19" xfId="0" applyFont="1" applyFill="1" applyBorder="1"/>
    <xf numFmtId="0" fontId="24" fillId="17" borderId="1" xfId="0" applyFont="1" applyFill="1" applyBorder="1"/>
    <xf numFmtId="164" fontId="0" fillId="0" borderId="0" xfId="0" applyNumberFormat="1" applyAlignment="1">
      <alignment horizontal="center"/>
    </xf>
    <xf numFmtId="0" fontId="0" fillId="14" borderId="1" xfId="0" applyFill="1" applyBorder="1"/>
    <xf numFmtId="164" fontId="0" fillId="14" borderId="1" xfId="0" applyNumberFormat="1" applyFill="1" applyBorder="1"/>
    <xf numFmtId="164" fontId="23" fillId="15" borderId="24" xfId="0" applyNumberFormat="1" applyFont="1" applyFill="1" applyBorder="1" applyAlignment="1">
      <alignment horizontal="center" vertical="center"/>
    </xf>
    <xf numFmtId="0" fontId="1" fillId="19" borderId="23" xfId="0" applyFont="1" applyFill="1" applyBorder="1" applyAlignment="1">
      <alignment wrapText="1"/>
    </xf>
    <xf numFmtId="0" fontId="0" fillId="20" borderId="0" xfId="0" applyFill="1"/>
    <xf numFmtId="0" fontId="4" fillId="0" borderId="0" xfId="0" applyFont="1"/>
    <xf numFmtId="0" fontId="0" fillId="0" borderId="5" xfId="0" applyBorder="1"/>
    <xf numFmtId="0" fontId="5" fillId="0" borderId="0" xfId="0" applyFont="1" applyAlignment="1">
      <alignment vertical="top"/>
    </xf>
    <xf numFmtId="0" fontId="0" fillId="0" borderId="0" xfId="0"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8" fillId="0" borderId="0" xfId="0" applyFont="1"/>
    <xf numFmtId="0" fontId="0" fillId="5" borderId="37" xfId="0" applyFill="1" applyBorder="1" applyAlignment="1">
      <alignment horizontal="center" vertical="center"/>
    </xf>
    <xf numFmtId="0" fontId="0" fillId="5" borderId="11" xfId="0" applyFill="1" applyBorder="1" applyAlignment="1">
      <alignment horizontal="center" vertical="center"/>
    </xf>
    <xf numFmtId="0" fontId="0" fillId="5" borderId="43" xfId="0" applyFill="1" applyBorder="1" applyAlignment="1">
      <alignment horizontal="center" vertical="center"/>
    </xf>
    <xf numFmtId="0" fontId="0" fillId="0" borderId="10" xfId="0" applyBorder="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0" fillId="0" borderId="0" xfId="0" applyAlignment="1">
      <alignment horizontal="left" vertical="center" wrapText="1"/>
    </xf>
    <xf numFmtId="0" fontId="12" fillId="0" borderId="0" xfId="0" applyFont="1" applyAlignment="1">
      <alignment horizontal="left" vertical="top" wrapText="1"/>
    </xf>
    <xf numFmtId="0" fontId="9" fillId="0" borderId="0" xfId="0" applyFont="1" applyAlignment="1">
      <alignment vertical="top" wrapText="1"/>
    </xf>
    <xf numFmtId="165" fontId="0" fillId="0" borderId="0" xfId="0" applyNumberFormat="1" applyAlignment="1">
      <alignment horizontal="center"/>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center"/>
    </xf>
    <xf numFmtId="2" fontId="8" fillId="0" borderId="0" xfId="0" applyNumberFormat="1" applyFont="1" applyAlignment="1">
      <alignment horizontal="center"/>
    </xf>
    <xf numFmtId="164" fontId="4" fillId="0" borderId="0" xfId="0" applyNumberFormat="1" applyFont="1" applyAlignment="1">
      <alignment horizontal="center" vertical="center"/>
    </xf>
    <xf numFmtId="0" fontId="31" fillId="0" borderId="0" xfId="0" applyFont="1" applyAlignment="1">
      <alignment vertical="center" wrapText="1"/>
    </xf>
    <xf numFmtId="0" fontId="0" fillId="0" borderId="18" xfId="0" applyBorder="1" applyAlignment="1">
      <alignment horizontal="right" vertical="center"/>
    </xf>
    <xf numFmtId="0" fontId="0" fillId="0" borderId="18" xfId="0" applyBorder="1" applyAlignment="1">
      <alignment horizontal="left"/>
    </xf>
    <xf numFmtId="0" fontId="0" fillId="2" borderId="67" xfId="0" applyFill="1" applyBorder="1"/>
    <xf numFmtId="0" fontId="1" fillId="2" borderId="67" xfId="0" applyFont="1" applyFill="1" applyBorder="1"/>
    <xf numFmtId="0" fontId="1" fillId="2" borderId="68" xfId="0" applyFont="1" applyFill="1" applyBorder="1"/>
    <xf numFmtId="0" fontId="0" fillId="8" borderId="37" xfId="0" applyFill="1" applyBorder="1" applyAlignment="1" applyProtection="1">
      <alignment horizontal="left" vertical="center"/>
      <protection locked="0"/>
    </xf>
    <xf numFmtId="0" fontId="14" fillId="8" borderId="3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8" borderId="11" xfId="0" applyFill="1" applyBorder="1" applyAlignment="1" applyProtection="1">
      <alignment horizontal="left" vertical="center"/>
      <protection locked="0"/>
    </xf>
    <xf numFmtId="0" fontId="14" fillId="8" borderId="1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0" fillId="8" borderId="43" xfId="0" applyFill="1" applyBorder="1" applyAlignment="1" applyProtection="1">
      <alignment horizontal="left" vertical="center"/>
      <protection locked="0"/>
    </xf>
    <xf numFmtId="0" fontId="14" fillId="8" borderId="4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0" xfId="0" applyFont="1" applyAlignment="1">
      <alignment horizontal="left" vertical="center" wrapText="1"/>
    </xf>
    <xf numFmtId="164" fontId="18" fillId="0" borderId="80" xfId="0" applyNumberFormat="1" applyFont="1" applyBorder="1" applyAlignment="1">
      <alignment vertical="center"/>
    </xf>
    <xf numFmtId="0" fontId="2" fillId="8" borderId="80" xfId="0" applyFont="1" applyFill="1" applyBorder="1" applyProtection="1">
      <protection locked="0"/>
      <extLst>
        <ext xmlns:xfpb="http://schemas.microsoft.com/office/spreadsheetml/2022/featurepropertybag" uri="{C7286773-470A-42A8-94C5-96B5CB345126}">
          <xfpb:xfComplement i="0"/>
        </ext>
      </extLst>
    </xf>
    <xf numFmtId="0" fontId="0" fillId="5" borderId="79" xfId="0" applyFill="1" applyBorder="1" applyAlignment="1">
      <alignment vertical="center" wrapText="1"/>
    </xf>
    <xf numFmtId="0" fontId="12" fillId="8" borderId="81" xfId="0" applyFont="1" applyFill="1" applyBorder="1" applyAlignment="1" applyProtection="1">
      <alignment vertical="top" wrapText="1"/>
      <protection locked="0"/>
    </xf>
    <xf numFmtId="0" fontId="0" fillId="5" borderId="80" xfId="0" applyFill="1" applyBorder="1" applyAlignment="1">
      <alignment vertical="center" wrapText="1"/>
    </xf>
    <xf numFmtId="0" fontId="0" fillId="8" borderId="79" xfId="0" applyFill="1" applyBorder="1" applyAlignment="1" applyProtection="1">
      <alignment vertical="center" wrapText="1"/>
      <protection locked="0"/>
    </xf>
    <xf numFmtId="165" fontId="0" fillId="8" borderId="80" xfId="0" applyNumberFormat="1" applyFill="1" applyBorder="1" applyAlignment="1" applyProtection="1">
      <alignment horizontal="center" vertical="center" wrapText="1"/>
      <protection locked="0"/>
    </xf>
    <xf numFmtId="0" fontId="9" fillId="8" borderId="79" xfId="0" applyFont="1" applyFill="1" applyBorder="1" applyAlignment="1" applyProtection="1">
      <alignment vertical="top" wrapText="1"/>
      <protection locked="0"/>
    </xf>
    <xf numFmtId="165" fontId="0" fillId="8" borderId="80" xfId="0" applyNumberFormat="1" applyFill="1" applyBorder="1" applyAlignment="1" applyProtection="1">
      <alignment horizontal="center"/>
      <protection locked="0"/>
    </xf>
    <xf numFmtId="0" fontId="9" fillId="8" borderId="81" xfId="0" applyFont="1" applyFill="1" applyBorder="1" applyAlignment="1" applyProtection="1">
      <alignment vertical="top" wrapText="1"/>
      <protection locked="0"/>
    </xf>
    <xf numFmtId="165" fontId="0" fillId="8" borderId="78" xfId="0" applyNumberFormat="1" applyFill="1" applyBorder="1" applyAlignment="1" applyProtection="1">
      <alignment horizontal="center"/>
      <protection locked="0"/>
    </xf>
    <xf numFmtId="0" fontId="2" fillId="8" borderId="78" xfId="0" applyFont="1" applyFill="1" applyBorder="1" applyProtection="1">
      <protection locked="0"/>
      <extLst>
        <ext xmlns:xfpb="http://schemas.microsoft.com/office/spreadsheetml/2022/featurepropertybag" uri="{C7286773-470A-42A8-94C5-96B5CB345126}">
          <xfpb:xfComplement i="0"/>
        </ext>
      </extLst>
    </xf>
    <xf numFmtId="0" fontId="5" fillId="8" borderId="79" xfId="0" applyFont="1" applyFill="1" applyBorder="1" applyAlignment="1" applyProtection="1">
      <alignment horizontal="left"/>
      <protection locked="0"/>
    </xf>
    <xf numFmtId="2" fontId="8" fillId="5" borderId="79" xfId="0" applyNumberFormat="1" applyFont="1" applyFill="1" applyBorder="1" applyAlignment="1">
      <alignment horizontal="center"/>
    </xf>
    <xf numFmtId="0" fontId="5" fillId="8" borderId="81" xfId="0" applyFont="1" applyFill="1" applyBorder="1" applyAlignment="1" applyProtection="1">
      <alignment horizontal="left"/>
      <protection locked="0"/>
    </xf>
    <xf numFmtId="2" fontId="8" fillId="5" borderId="81" xfId="0" applyNumberFormat="1" applyFont="1" applyFill="1" applyBorder="1" applyAlignment="1">
      <alignment horizontal="center"/>
    </xf>
    <xf numFmtId="0" fontId="46" fillId="21" borderId="90" xfId="0" applyFont="1" applyFill="1" applyBorder="1" applyAlignment="1" applyProtection="1">
      <alignment horizontal="left" vertical="center"/>
      <protection locked="0"/>
    </xf>
    <xf numFmtId="0" fontId="46" fillId="21" borderId="94" xfId="0" applyFont="1" applyFill="1" applyBorder="1" applyAlignment="1" applyProtection="1">
      <alignment horizontal="left" vertical="center"/>
      <protection locked="0"/>
    </xf>
    <xf numFmtId="0" fontId="46" fillId="21" borderId="98" xfId="0" applyFont="1" applyFill="1" applyBorder="1" applyAlignment="1" applyProtection="1">
      <alignment horizontal="left" vertical="center"/>
      <protection locked="0"/>
    </xf>
    <xf numFmtId="0" fontId="38" fillId="7" borderId="67" xfId="0" applyFont="1" applyFill="1" applyBorder="1" applyAlignment="1" applyProtection="1">
      <alignment horizontal="center"/>
      <protection locked="0"/>
      <extLst>
        <ext xmlns:xfpb="http://schemas.microsoft.com/office/spreadsheetml/2022/featurepropertybag" uri="{C7286773-470A-42A8-94C5-96B5CB345126}">
          <xfpb:xfComplement i="0"/>
        </ext>
      </extLst>
    </xf>
    <xf numFmtId="0" fontId="36" fillId="2" borderId="67" xfId="0" applyFont="1" applyFill="1" applyBorder="1" applyAlignment="1">
      <alignment horizontal="left"/>
    </xf>
    <xf numFmtId="0" fontId="46" fillId="3" borderId="76" xfId="0" applyFont="1" applyFill="1" applyBorder="1" applyAlignment="1">
      <alignment horizontal="left" vertical="center" wrapText="1"/>
    </xf>
    <xf numFmtId="0" fontId="46" fillId="3" borderId="0" xfId="0" applyFont="1" applyFill="1" applyAlignment="1">
      <alignment horizontal="left" vertical="center" wrapText="1"/>
    </xf>
    <xf numFmtId="0" fontId="46" fillId="3" borderId="35" xfId="0" applyFont="1" applyFill="1" applyBorder="1" applyAlignment="1">
      <alignment horizontal="left" vertical="center" wrapText="1"/>
    </xf>
    <xf numFmtId="0" fontId="46" fillId="3" borderId="77" xfId="0" applyFont="1" applyFill="1" applyBorder="1" applyAlignment="1">
      <alignment horizontal="left" vertical="center" wrapText="1"/>
    </xf>
    <xf numFmtId="0" fontId="46" fillId="3" borderId="36" xfId="0" applyFont="1" applyFill="1" applyBorder="1" applyAlignment="1">
      <alignment horizontal="left" vertical="center" wrapText="1"/>
    </xf>
    <xf numFmtId="0" fontId="46" fillId="3" borderId="34"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0" borderId="0" xfId="0" applyFont="1" applyAlignment="1">
      <alignment horizontal="left" vertical="center" wrapText="1"/>
    </xf>
    <xf numFmtId="0" fontId="0" fillId="8" borderId="7" xfId="0" applyFill="1" applyBorder="1" applyAlignment="1" applyProtection="1">
      <alignment horizontal="left" vertical="center"/>
      <protection locked="0"/>
    </xf>
    <xf numFmtId="0" fontId="0" fillId="8" borderId="8" xfId="0" applyFill="1" applyBorder="1" applyAlignment="1" applyProtection="1">
      <alignment horizontal="left" vertical="center"/>
      <protection locked="0"/>
    </xf>
    <xf numFmtId="0" fontId="0" fillId="8" borderId="9" xfId="0" applyFill="1" applyBorder="1" applyAlignment="1" applyProtection="1">
      <alignment horizontal="left" vertical="center"/>
      <protection locked="0"/>
    </xf>
    <xf numFmtId="0" fontId="46" fillId="21" borderId="91" xfId="0" applyFont="1" applyFill="1" applyBorder="1" applyAlignment="1" applyProtection="1">
      <alignment horizontal="left" vertical="center"/>
      <protection locked="0"/>
    </xf>
    <xf numFmtId="0" fontId="46" fillId="21" borderId="92" xfId="0" applyFont="1" applyFill="1" applyBorder="1" applyAlignment="1" applyProtection="1">
      <alignment horizontal="left" vertical="center"/>
      <protection locked="0"/>
    </xf>
    <xf numFmtId="0" fontId="46" fillId="21" borderId="93" xfId="0" applyFont="1" applyFill="1" applyBorder="1" applyAlignment="1" applyProtection="1">
      <alignment horizontal="left" vertical="center"/>
      <protection locked="0"/>
    </xf>
    <xf numFmtId="0" fontId="4" fillId="5" borderId="79" xfId="0" applyFont="1" applyFill="1" applyBorder="1" applyAlignment="1">
      <alignment horizontal="left" vertical="center"/>
    </xf>
    <xf numFmtId="164" fontId="33" fillId="18" borderId="80" xfId="0" applyNumberFormat="1" applyFont="1" applyFill="1" applyBorder="1" applyAlignment="1">
      <alignment horizontal="center" vertical="center"/>
    </xf>
    <xf numFmtId="0" fontId="33" fillId="18" borderId="80" xfId="0" applyFont="1" applyFill="1" applyBorder="1" applyAlignment="1">
      <alignment horizontal="center" vertical="center"/>
    </xf>
    <xf numFmtId="0" fontId="33" fillId="18" borderId="78" xfId="0" applyFont="1" applyFill="1" applyBorder="1" applyAlignment="1">
      <alignment horizontal="center" vertical="center"/>
    </xf>
    <xf numFmtId="0" fontId="17" fillId="5" borderId="79" xfId="0" applyFont="1" applyFill="1" applyBorder="1" applyAlignment="1">
      <alignment horizontal="left" vertical="center"/>
    </xf>
    <xf numFmtId="0" fontId="17" fillId="5" borderId="81" xfId="0" applyFont="1" applyFill="1" applyBorder="1" applyAlignment="1">
      <alignment horizontal="left" vertical="center"/>
    </xf>
    <xf numFmtId="0" fontId="0" fillId="3" borderId="0" xfId="0" applyFill="1" applyAlignment="1">
      <alignment horizontal="left"/>
    </xf>
    <xf numFmtId="0" fontId="0" fillId="3" borderId="6" xfId="0" applyFill="1" applyBorder="1" applyAlignment="1">
      <alignment horizontal="left"/>
    </xf>
    <xf numFmtId="0" fontId="2" fillId="8" borderId="7" xfId="0" applyFont="1" applyFill="1" applyBorder="1" applyAlignment="1" applyProtection="1">
      <alignment horizontal="left" vertical="center"/>
      <protection locked="0"/>
    </xf>
    <xf numFmtId="0" fontId="2" fillId="8" borderId="8" xfId="0" applyFont="1" applyFill="1" applyBorder="1" applyAlignment="1" applyProtection="1">
      <alignment horizontal="left" vertical="center"/>
      <protection locked="0"/>
    </xf>
    <xf numFmtId="0" fontId="2" fillId="8" borderId="9" xfId="0" applyFont="1" applyFill="1" applyBorder="1" applyAlignment="1" applyProtection="1">
      <alignment horizontal="left" vertical="center"/>
      <protection locked="0"/>
    </xf>
    <xf numFmtId="0" fontId="2" fillId="5" borderId="2" xfId="0" applyFont="1" applyFill="1" applyBorder="1" applyAlignment="1">
      <alignment horizontal="left"/>
    </xf>
    <xf numFmtId="0" fontId="2" fillId="5" borderId="3" xfId="0" applyFont="1" applyFill="1" applyBorder="1" applyAlignment="1">
      <alignment horizontal="left"/>
    </xf>
    <xf numFmtId="0" fontId="2" fillId="5" borderId="4" xfId="0" applyFont="1" applyFill="1" applyBorder="1" applyAlignment="1">
      <alignment horizontal="left"/>
    </xf>
    <xf numFmtId="0" fontId="25" fillId="2" borderId="0" xfId="0" applyFont="1" applyFill="1" applyAlignment="1">
      <alignment horizontal="center" vertical="center"/>
    </xf>
    <xf numFmtId="0" fontId="2" fillId="5" borderId="37" xfId="0" applyFont="1" applyFill="1" applyBorder="1" applyAlignment="1">
      <alignment horizontal="left" vertical="center"/>
    </xf>
    <xf numFmtId="0" fontId="2" fillId="5" borderId="11" xfId="0" applyFont="1" applyFill="1" applyBorder="1" applyAlignment="1">
      <alignment horizontal="left" vertical="center"/>
    </xf>
    <xf numFmtId="0" fontId="2" fillId="5" borderId="43" xfId="0" applyFont="1" applyFill="1" applyBorder="1" applyAlignment="1">
      <alignment horizontal="left"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46" fillId="21" borderId="88" xfId="0" applyFont="1" applyFill="1" applyBorder="1" applyAlignment="1" applyProtection="1">
      <alignment horizontal="left" vertical="center"/>
      <protection locked="0"/>
    </xf>
    <xf numFmtId="0" fontId="46" fillId="21" borderId="89" xfId="0" applyFont="1" applyFill="1" applyBorder="1" applyAlignment="1" applyProtection="1">
      <alignment horizontal="left" vertical="center"/>
      <protection locked="0"/>
    </xf>
    <xf numFmtId="0" fontId="46" fillId="21" borderId="90" xfId="0" applyFont="1" applyFill="1" applyBorder="1" applyAlignment="1" applyProtection="1">
      <alignment horizontal="left" vertical="center"/>
      <protection locked="0"/>
    </xf>
    <xf numFmtId="0" fontId="46" fillId="21" borderId="95" xfId="0" applyFont="1" applyFill="1" applyBorder="1" applyAlignment="1" applyProtection="1">
      <alignment horizontal="left" vertical="center"/>
      <protection locked="0"/>
    </xf>
    <xf numFmtId="0" fontId="46" fillId="21" borderId="96" xfId="0" applyFont="1" applyFill="1" applyBorder="1" applyAlignment="1" applyProtection="1">
      <alignment horizontal="left" vertical="center"/>
      <protection locked="0"/>
    </xf>
    <xf numFmtId="0" fontId="46" fillId="21" borderId="97" xfId="0" applyFont="1" applyFill="1" applyBorder="1" applyAlignment="1" applyProtection="1">
      <alignment horizontal="left" vertical="center"/>
      <protection locked="0"/>
    </xf>
    <xf numFmtId="0" fontId="17" fillId="3" borderId="0" xfId="0" applyFont="1" applyFill="1" applyAlignment="1">
      <alignment horizontal="left" vertical="center"/>
    </xf>
    <xf numFmtId="0" fontId="34" fillId="8" borderId="56" xfId="0" applyFont="1" applyFill="1" applyBorder="1" applyAlignment="1" applyProtection="1">
      <alignment horizontal="center" vertical="center" wrapText="1" shrinkToFit="1"/>
      <protection locked="0"/>
    </xf>
    <xf numFmtId="0" fontId="34" fillId="8" borderId="57" xfId="0" applyFont="1" applyFill="1" applyBorder="1" applyAlignment="1" applyProtection="1">
      <alignment horizontal="center" vertical="center" wrapText="1" shrinkToFit="1"/>
      <protection locked="0"/>
    </xf>
    <xf numFmtId="0" fontId="34" fillId="8" borderId="58" xfId="0" applyFont="1" applyFill="1" applyBorder="1" applyAlignment="1" applyProtection="1">
      <alignment horizontal="center" vertical="center" wrapText="1" shrinkToFit="1"/>
      <protection locked="0"/>
    </xf>
    <xf numFmtId="0" fontId="34" fillId="8" borderId="59" xfId="0" applyFont="1" applyFill="1" applyBorder="1" applyAlignment="1" applyProtection="1">
      <alignment horizontal="center" vertical="center" wrapText="1" shrinkToFit="1"/>
      <protection locked="0"/>
    </xf>
    <xf numFmtId="0" fontId="34" fillId="8" borderId="60" xfId="0" applyFont="1" applyFill="1" applyBorder="1" applyAlignment="1" applyProtection="1">
      <alignment horizontal="center" vertical="center" wrapText="1" shrinkToFit="1"/>
      <protection locked="0"/>
    </xf>
    <xf numFmtId="0" fontId="34" fillId="8" borderId="61" xfId="0" applyFont="1" applyFill="1" applyBorder="1" applyAlignment="1" applyProtection="1">
      <alignment horizontal="center" vertical="center" wrapText="1" shrinkToFit="1"/>
      <protection locked="0"/>
    </xf>
    <xf numFmtId="0" fontId="29" fillId="5" borderId="82" xfId="0" applyFont="1" applyFill="1" applyBorder="1" applyAlignment="1">
      <alignment horizontal="center"/>
    </xf>
    <xf numFmtId="0" fontId="29" fillId="5" borderId="83" xfId="0" applyFont="1" applyFill="1" applyBorder="1" applyAlignment="1">
      <alignment horizontal="center"/>
    </xf>
    <xf numFmtId="0" fontId="29" fillId="5" borderId="84" xfId="0" applyFont="1" applyFill="1" applyBorder="1" applyAlignment="1">
      <alignment horizontal="center"/>
    </xf>
    <xf numFmtId="49" fontId="30" fillId="8" borderId="82" xfId="0" applyNumberFormat="1" applyFont="1" applyFill="1" applyBorder="1" applyAlignment="1" applyProtection="1">
      <alignment horizontal="left" vertical="top" wrapText="1"/>
      <protection locked="0"/>
    </xf>
    <xf numFmtId="49" fontId="30" fillId="8" borderId="83" xfId="0" applyNumberFormat="1" applyFont="1" applyFill="1" applyBorder="1" applyAlignment="1" applyProtection="1">
      <alignment horizontal="left" vertical="top" wrapText="1"/>
      <protection locked="0"/>
    </xf>
    <xf numFmtId="49" fontId="30" fillId="8" borderId="84" xfId="0" applyNumberFormat="1" applyFont="1" applyFill="1" applyBorder="1" applyAlignment="1" applyProtection="1">
      <alignment horizontal="left" vertical="top" wrapText="1"/>
      <protection locked="0"/>
    </xf>
    <xf numFmtId="49" fontId="30" fillId="8" borderId="85" xfId="0" applyNumberFormat="1" applyFont="1" applyFill="1" applyBorder="1" applyAlignment="1" applyProtection="1">
      <alignment horizontal="left" vertical="top" wrapText="1"/>
      <protection locked="0"/>
    </xf>
    <xf numFmtId="49" fontId="30" fillId="8" borderId="86" xfId="0" applyNumberFormat="1" applyFont="1" applyFill="1" applyBorder="1" applyAlignment="1" applyProtection="1">
      <alignment horizontal="left" vertical="top" wrapText="1"/>
      <protection locked="0"/>
    </xf>
    <xf numFmtId="49" fontId="30" fillId="8" borderId="87" xfId="0" applyNumberFormat="1" applyFont="1" applyFill="1" applyBorder="1" applyAlignment="1" applyProtection="1">
      <alignment horizontal="left" vertical="top" wrapText="1"/>
      <protection locked="0"/>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62" xfId="0" applyFill="1" applyBorder="1" applyAlignment="1">
      <alignment horizontal="center" vertical="center" wrapText="1"/>
    </xf>
    <xf numFmtId="0" fontId="0" fillId="6" borderId="63"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1" xfId="0" applyFill="1" applyBorder="1" applyAlignment="1">
      <alignment horizontal="center" vertical="center" wrapText="1"/>
    </xf>
    <xf numFmtId="164" fontId="7" fillId="5" borderId="41" xfId="0" applyNumberFormat="1" applyFont="1" applyFill="1" applyBorder="1" applyAlignment="1">
      <alignment horizontal="center" vertical="center"/>
    </xf>
    <xf numFmtId="164" fontId="7" fillId="5" borderId="42" xfId="0" applyNumberFormat="1" applyFont="1" applyFill="1" applyBorder="1" applyAlignment="1">
      <alignment horizontal="center" vertical="center"/>
    </xf>
    <xf numFmtId="164" fontId="7" fillId="5" borderId="47" xfId="0" applyNumberFormat="1" applyFont="1" applyFill="1" applyBorder="1" applyAlignment="1">
      <alignment horizontal="center" vertical="center"/>
    </xf>
    <xf numFmtId="0" fontId="0" fillId="8" borderId="12" xfId="0" applyFill="1" applyBorder="1" applyAlignment="1" applyProtection="1">
      <alignment horizontal="left" vertical="center"/>
      <protection locked="0"/>
    </xf>
    <xf numFmtId="0" fontId="0" fillId="8" borderId="13" xfId="0" applyFill="1" applyBorder="1" applyAlignment="1" applyProtection="1">
      <alignment horizontal="left" vertical="center"/>
      <protection locked="0"/>
    </xf>
    <xf numFmtId="0" fontId="0" fillId="8" borderId="14" xfId="0" applyFill="1" applyBorder="1" applyAlignment="1" applyProtection="1">
      <alignment horizontal="left" vertical="center"/>
      <protection locked="0"/>
    </xf>
    <xf numFmtId="0" fontId="2" fillId="5" borderId="37" xfId="0" applyFont="1" applyFill="1" applyBorder="1" applyAlignment="1">
      <alignment horizontal="left" vertical="center" wrapText="1"/>
    </xf>
    <xf numFmtId="0" fontId="0" fillId="8" borderId="38" xfId="0" applyFill="1" applyBorder="1" applyAlignment="1" applyProtection="1">
      <alignment horizontal="left" vertical="center"/>
      <protection locked="0"/>
    </xf>
    <xf numFmtId="0" fontId="0" fillId="8" borderId="39" xfId="0" applyFill="1" applyBorder="1" applyAlignment="1" applyProtection="1">
      <alignment horizontal="left" vertical="center"/>
      <protection locked="0"/>
    </xf>
    <xf numFmtId="0" fontId="0" fillId="8" borderId="40" xfId="0" applyFill="1" applyBorder="1" applyAlignment="1" applyProtection="1">
      <alignment horizontal="left" vertical="center"/>
      <protection locked="0"/>
    </xf>
    <xf numFmtId="0" fontId="0" fillId="8" borderId="44" xfId="0" applyFill="1" applyBorder="1" applyAlignment="1" applyProtection="1">
      <alignment horizontal="left" vertical="center"/>
      <protection locked="0"/>
    </xf>
    <xf numFmtId="0" fontId="0" fillId="8" borderId="45" xfId="0" applyFill="1" applyBorder="1" applyAlignment="1" applyProtection="1">
      <alignment horizontal="left" vertical="center"/>
      <protection locked="0"/>
    </xf>
    <xf numFmtId="0" fontId="0" fillId="8" borderId="46" xfId="0" applyFill="1" applyBorder="1" applyAlignment="1" applyProtection="1">
      <alignment horizontal="left" vertical="center"/>
      <protection locked="0"/>
    </xf>
    <xf numFmtId="0" fontId="2" fillId="5" borderId="79" xfId="0" applyFont="1" applyFill="1" applyBorder="1" applyAlignment="1">
      <alignment horizontal="left"/>
    </xf>
    <xf numFmtId="0" fontId="0" fillId="5" borderId="79" xfId="0" applyFill="1" applyBorder="1" applyAlignment="1">
      <alignment horizontal="left" vertical="center" wrapText="1"/>
    </xf>
    <xf numFmtId="0" fontId="0" fillId="5" borderId="81" xfId="0" applyFill="1" applyBorder="1" applyAlignment="1">
      <alignment horizontal="left" vertical="center" wrapText="1"/>
    </xf>
    <xf numFmtId="0" fontId="12" fillId="8" borderId="81" xfId="0" applyFont="1" applyFill="1" applyBorder="1" applyAlignment="1" applyProtection="1">
      <alignment horizontal="center" vertical="top" wrapText="1"/>
      <protection locked="0"/>
    </xf>
    <xf numFmtId="0" fontId="0" fillId="5" borderId="80" xfId="0" applyFill="1" applyBorder="1" applyAlignment="1">
      <alignment horizontal="left" vertical="center" wrapText="1"/>
    </xf>
    <xf numFmtId="0" fontId="28" fillId="8" borderId="81" xfId="0" applyFont="1" applyFill="1" applyBorder="1" applyAlignment="1" applyProtection="1">
      <alignment horizontal="left" vertical="top" wrapText="1"/>
      <protection locked="0"/>
    </xf>
    <xf numFmtId="0" fontId="28" fillId="8" borderId="78" xfId="0" applyFont="1" applyFill="1" applyBorder="1" applyAlignment="1" applyProtection="1">
      <alignment horizontal="left" vertical="top" wrapText="1"/>
      <protection locked="0"/>
    </xf>
    <xf numFmtId="0" fontId="14" fillId="0" borderId="0" xfId="0" applyFont="1" applyAlignment="1">
      <alignment horizontal="left" vertical="center" wrapText="1"/>
    </xf>
    <xf numFmtId="0" fontId="42" fillId="7" borderId="73" xfId="0" applyFont="1" applyFill="1" applyBorder="1" applyAlignment="1">
      <alignment horizontal="center"/>
    </xf>
    <xf numFmtId="0" fontId="42" fillId="7" borderId="74" xfId="0" applyFont="1" applyFill="1" applyBorder="1" applyAlignment="1">
      <alignment horizontal="center"/>
    </xf>
    <xf numFmtId="0" fontId="42" fillId="7" borderId="75" xfId="0" applyFont="1" applyFill="1" applyBorder="1" applyAlignment="1">
      <alignment horizontal="center"/>
    </xf>
    <xf numFmtId="0" fontId="39" fillId="0" borderId="51" xfId="0" applyFont="1" applyBorder="1" applyAlignment="1">
      <alignment horizontal="left" vertical="top" wrapText="1"/>
    </xf>
    <xf numFmtId="0" fontId="41" fillId="0" borderId="52" xfId="0" applyFont="1" applyBorder="1" applyAlignment="1">
      <alignment horizontal="left" vertical="top" wrapText="1"/>
    </xf>
    <xf numFmtId="0" fontId="41" fillId="0" borderId="64" xfId="0" applyFont="1" applyBorder="1" applyAlignment="1">
      <alignment horizontal="left" vertical="top" wrapText="1"/>
    </xf>
    <xf numFmtId="0" fontId="41" fillId="0" borderId="53" xfId="0" applyFont="1" applyBorder="1" applyAlignment="1">
      <alignment horizontal="left" vertical="top" wrapText="1"/>
    </xf>
    <xf numFmtId="0" fontId="41" fillId="0" borderId="0" xfId="0" applyFont="1" applyAlignment="1">
      <alignment horizontal="left" vertical="top" wrapText="1"/>
    </xf>
    <xf numFmtId="0" fontId="41" fillId="0" borderId="65" xfId="0" applyFont="1" applyBorder="1" applyAlignment="1">
      <alignment horizontal="left" vertical="top" wrapText="1"/>
    </xf>
    <xf numFmtId="0" fontId="41" fillId="0" borderId="54" xfId="0" applyFont="1" applyBorder="1" applyAlignment="1">
      <alignment horizontal="left" vertical="top" wrapText="1"/>
    </xf>
    <xf numFmtId="0" fontId="41" fillId="0" borderId="55" xfId="0" applyFont="1" applyBorder="1" applyAlignment="1">
      <alignment horizontal="left" vertical="top" wrapText="1"/>
    </xf>
    <xf numFmtId="0" fontId="41" fillId="0" borderId="66" xfId="0" applyFont="1" applyBorder="1" applyAlignment="1">
      <alignment horizontal="left" vertical="top" wrapText="1"/>
    </xf>
    <xf numFmtId="0" fontId="0" fillId="5" borderId="79" xfId="0" applyFill="1" applyBorder="1" applyAlignment="1">
      <alignment horizontal="right" vertical="center"/>
    </xf>
    <xf numFmtId="0" fontId="0" fillId="5" borderId="81" xfId="0" applyFill="1" applyBorder="1" applyAlignment="1">
      <alignment horizontal="right" vertical="center"/>
    </xf>
    <xf numFmtId="14" fontId="0" fillId="8" borderId="81" xfId="0" applyNumberFormat="1" applyFill="1" applyBorder="1" applyAlignment="1" applyProtection="1">
      <alignment horizontal="left"/>
      <protection locked="0"/>
    </xf>
    <xf numFmtId="0" fontId="0" fillId="8" borderId="81" xfId="0" applyFill="1" applyBorder="1" applyAlignment="1" applyProtection="1">
      <alignment horizontal="left"/>
      <protection locked="0"/>
    </xf>
    <xf numFmtId="0" fontId="0" fillId="8" borderId="78" xfId="0" applyFill="1" applyBorder="1" applyAlignment="1" applyProtection="1">
      <alignment horizontal="left"/>
      <protection locked="0"/>
    </xf>
    <xf numFmtId="0" fontId="0" fillId="8" borderId="79" xfId="0" applyFill="1" applyBorder="1" applyAlignment="1" applyProtection="1">
      <alignment horizontal="left"/>
      <protection locked="0"/>
    </xf>
    <xf numFmtId="0" fontId="0" fillId="8" borderId="80" xfId="0" applyFill="1" applyBorder="1" applyAlignment="1" applyProtection="1">
      <alignment horizontal="left"/>
      <protection locked="0"/>
    </xf>
    <xf numFmtId="0" fontId="12" fillId="8" borderId="81" xfId="0" applyFont="1" applyFill="1" applyBorder="1" applyAlignment="1" applyProtection="1">
      <alignment horizontal="left" vertical="top" wrapText="1"/>
      <protection locked="0"/>
    </xf>
    <xf numFmtId="0" fontId="36" fillId="2" borderId="15" xfId="0" applyFont="1" applyFill="1" applyBorder="1" applyAlignment="1">
      <alignment horizontal="center" vertical="center" wrapText="1"/>
    </xf>
    <xf numFmtId="0" fontId="36" fillId="2" borderId="16" xfId="0" applyFont="1" applyFill="1" applyBorder="1" applyAlignment="1">
      <alignment horizontal="center" vertical="center"/>
    </xf>
    <xf numFmtId="0" fontId="36" fillId="2" borderId="69" xfId="0" applyFont="1" applyFill="1" applyBorder="1" applyAlignment="1">
      <alignment horizontal="center" vertical="center"/>
    </xf>
    <xf numFmtId="0" fontId="36" fillId="2" borderId="70" xfId="0" applyFont="1" applyFill="1" applyBorder="1" applyAlignment="1">
      <alignment horizontal="center" vertical="center"/>
    </xf>
    <xf numFmtId="0" fontId="36" fillId="2" borderId="71" xfId="0" applyFont="1" applyFill="1" applyBorder="1" applyAlignment="1">
      <alignment horizontal="center" vertical="center"/>
    </xf>
    <xf numFmtId="0" fontId="36" fillId="2" borderId="72" xfId="0" applyFont="1" applyFill="1" applyBorder="1" applyAlignment="1">
      <alignment horizontal="center" vertical="center"/>
    </xf>
    <xf numFmtId="0" fontId="2" fillId="5" borderId="81" xfId="0" applyFont="1" applyFill="1" applyBorder="1" applyAlignment="1">
      <alignment horizontal="left"/>
    </xf>
    <xf numFmtId="0" fontId="0" fillId="8" borderId="79" xfId="0" applyFill="1" applyBorder="1" applyAlignment="1" applyProtection="1">
      <alignment horizontal="left" vertical="center" wrapText="1"/>
      <protection locked="0"/>
    </xf>
    <xf numFmtId="0" fontId="12" fillId="8" borderId="79" xfId="0" applyFont="1" applyFill="1" applyBorder="1" applyAlignment="1" applyProtection="1">
      <alignment horizontal="left" vertical="top" wrapText="1"/>
      <protection locked="0"/>
    </xf>
    <xf numFmtId="0" fontId="37" fillId="7" borderId="48" xfId="0" applyFont="1" applyFill="1" applyBorder="1" applyAlignment="1">
      <alignment horizontal="left" vertical="center" wrapText="1"/>
    </xf>
    <xf numFmtId="0" fontId="37" fillId="7" borderId="49" xfId="0" applyFont="1" applyFill="1" applyBorder="1" applyAlignment="1">
      <alignment horizontal="left" vertical="center" wrapText="1"/>
    </xf>
    <xf numFmtId="0" fontId="37" fillId="7" borderId="50" xfId="0" applyFont="1" applyFill="1" applyBorder="1" applyAlignment="1">
      <alignment horizontal="left" vertical="center" wrapText="1"/>
    </xf>
    <xf numFmtId="0" fontId="2" fillId="5" borderId="80" xfId="0" applyFont="1" applyFill="1" applyBorder="1" applyAlignment="1">
      <alignment horizontal="left"/>
    </xf>
    <xf numFmtId="0" fontId="14" fillId="5" borderId="79" xfId="0" applyFont="1" applyFill="1" applyBorder="1" applyAlignment="1">
      <alignment horizontal="left"/>
    </xf>
    <xf numFmtId="0" fontId="14" fillId="5" borderId="81" xfId="0" applyFont="1" applyFill="1" applyBorder="1" applyAlignment="1">
      <alignment horizontal="left"/>
    </xf>
    <xf numFmtId="164" fontId="4" fillId="5" borderId="80" xfId="0" applyNumberFormat="1" applyFont="1" applyFill="1" applyBorder="1" applyAlignment="1">
      <alignment horizontal="center" vertical="center"/>
    </xf>
    <xf numFmtId="164" fontId="4" fillId="5" borderId="78" xfId="0" applyNumberFormat="1" applyFont="1" applyFill="1" applyBorder="1" applyAlignment="1">
      <alignment horizontal="center" vertical="center"/>
    </xf>
    <xf numFmtId="0" fontId="0" fillId="8" borderId="79" xfId="0" applyFill="1" applyBorder="1" applyAlignment="1">
      <alignment horizontal="left" vertical="center" wrapText="1"/>
    </xf>
    <xf numFmtId="0" fontId="0" fillId="8" borderId="80" xfId="0" applyFill="1" applyBorder="1" applyAlignment="1">
      <alignment horizontal="left" vertical="center" wrapText="1"/>
    </xf>
    <xf numFmtId="0" fontId="0" fillId="8" borderId="81" xfId="0" applyFill="1" applyBorder="1" applyAlignment="1">
      <alignment horizontal="left" vertical="center" wrapText="1"/>
    </xf>
    <xf numFmtId="0" fontId="0" fillId="8" borderId="78" xfId="0" applyFill="1" applyBorder="1" applyAlignment="1">
      <alignment horizontal="left" vertical="center" wrapText="1"/>
    </xf>
    <xf numFmtId="0" fontId="20" fillId="0" borderId="20" xfId="0" applyFont="1" applyBorder="1" applyAlignment="1">
      <alignment horizontal="center" vertical="center" textRotation="90" wrapText="1"/>
    </xf>
    <xf numFmtId="0" fontId="2" fillId="6" borderId="18" xfId="0" applyFont="1" applyFill="1" applyBorder="1" applyAlignment="1">
      <alignment horizontal="center"/>
    </xf>
    <xf numFmtId="0" fontId="0" fillId="4" borderId="0" xfId="0" applyFill="1" applyAlignment="1">
      <alignment horizontal="center"/>
    </xf>
    <xf numFmtId="0" fontId="0" fillId="6" borderId="0" xfId="0" applyFill="1" applyAlignment="1">
      <alignment horizontal="center"/>
    </xf>
    <xf numFmtId="0" fontId="0" fillId="0" borderId="0" xfId="0" applyAlignment="1">
      <alignment horizontal="center"/>
    </xf>
    <xf numFmtId="0" fontId="0" fillId="0" borderId="18" xfId="0" applyBorder="1" applyAlignment="1">
      <alignment horizontal="center"/>
    </xf>
    <xf numFmtId="0" fontId="2" fillId="0" borderId="20" xfId="0" applyFont="1" applyBorder="1" applyAlignment="1">
      <alignment horizontal="center" vertical="center" textRotation="90" wrapText="1"/>
    </xf>
  </cellXfs>
  <cellStyles count="1">
    <cellStyle name="Normal" xfId="0" builtinId="0"/>
  </cellStyles>
  <dxfs count="2">
    <dxf>
      <font>
        <color rgb="FFE9F5FD"/>
      </font>
    </dxf>
    <dxf>
      <fill>
        <patternFill>
          <bgColor theme="9" tint="0.79998168889431442"/>
        </patternFill>
      </fill>
    </dxf>
  </dxfs>
  <tableStyles count="0" defaultTableStyle="TableStyleMedium2" defaultPivotStyle="PivotStyleLight16"/>
  <colors>
    <mruColors>
      <color rgb="FFFFFFCC"/>
      <color rgb="FFE9F5FD"/>
      <color rgb="FF2E80D2"/>
      <color rgb="FFDAE9F8"/>
      <color rgb="FF297ABD"/>
      <color rgb="FFFFAFEA"/>
      <color rgb="FFF5B9D0"/>
      <color rgb="FFBC83C7"/>
      <color rgb="FF7B3D8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1171222</xdr:colOff>
      <xdr:row>140</xdr:row>
      <xdr:rowOff>42333</xdr:rowOff>
    </xdr:from>
    <xdr:to>
      <xdr:col>8</xdr:col>
      <xdr:colOff>515055</xdr:colOff>
      <xdr:row>140</xdr:row>
      <xdr:rowOff>1167045</xdr:rowOff>
    </xdr:to>
    <xdr:sp macro="" textlink="">
      <xdr:nvSpPr>
        <xdr:cNvPr id="4" name="CuadroTexto 17">
          <a:extLst>
            <a:ext uri="{FF2B5EF4-FFF2-40B4-BE49-F238E27FC236}">
              <a16:creationId xmlns:a16="http://schemas.microsoft.com/office/drawing/2014/main" id="{EB7B8FF1-2E29-AE41-B6E5-0773E88FB396}"/>
            </a:ext>
          </a:extLst>
        </xdr:cNvPr>
        <xdr:cNvSpPr txBox="1"/>
      </xdr:nvSpPr>
      <xdr:spPr>
        <a:xfrm>
          <a:off x="1171222" y="30183666"/>
          <a:ext cx="6836833" cy="1124712"/>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Documentación acreditativa que deben presentar para obtener esta puntuación:</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1.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Certificado de situación censal en vigor</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expedido por la Agencia Estatal de Administración Tributaria, que acredite la residencia fiscal en las islas de la empresa local.</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2.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Y si la empresa solicitante no tiene residencia fiscal en las islas, el contrato de coproducción </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que acredite la participación de una empresa con domicilio fiscal en Canarias y que tenga un porcentaje de titularidad mínimo del 20%.</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El contrato de coproducción aportado debe acreditar la existencia del acuerdo con una fecha anterior a la de fin del plazo de presentación de solicitudes.</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1</xdr:col>
      <xdr:colOff>0</xdr:colOff>
      <xdr:row>142</xdr:row>
      <xdr:rowOff>36028</xdr:rowOff>
    </xdr:from>
    <xdr:to>
      <xdr:col>8</xdr:col>
      <xdr:colOff>522111</xdr:colOff>
      <xdr:row>142</xdr:row>
      <xdr:rowOff>297234</xdr:rowOff>
    </xdr:to>
    <xdr:sp macro="" textlink="">
      <xdr:nvSpPr>
        <xdr:cNvPr id="6" name="CuadroTexto 19">
          <a:extLst>
            <a:ext uri="{FF2B5EF4-FFF2-40B4-BE49-F238E27FC236}">
              <a16:creationId xmlns:a16="http://schemas.microsoft.com/office/drawing/2014/main" id="{9161828E-BA1A-1B42-BF42-2C8DBF182AF0}"/>
            </a:ext>
          </a:extLst>
        </xdr:cNvPr>
        <xdr:cNvSpPr txBox="1"/>
      </xdr:nvSpPr>
      <xdr:spPr>
        <a:xfrm>
          <a:off x="1179929" y="31695957"/>
          <a:ext cx="6818069" cy="261206"/>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Debe aportarse la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memoria de la estrategia</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1</xdr:col>
      <xdr:colOff>1199</xdr:colOff>
      <xdr:row>146</xdr:row>
      <xdr:rowOff>54042</xdr:rowOff>
    </xdr:from>
    <xdr:to>
      <xdr:col>4</xdr:col>
      <xdr:colOff>654538</xdr:colOff>
      <xdr:row>146</xdr:row>
      <xdr:rowOff>962025</xdr:rowOff>
    </xdr:to>
    <xdr:sp macro="" textlink="">
      <xdr:nvSpPr>
        <xdr:cNvPr id="7" name="CuadroTexto 20">
          <a:extLst>
            <a:ext uri="{FF2B5EF4-FFF2-40B4-BE49-F238E27FC236}">
              <a16:creationId xmlns:a16="http://schemas.microsoft.com/office/drawing/2014/main" id="{9F493450-337C-DA44-B88C-FA7AA5098CAF}"/>
            </a:ext>
          </a:extLst>
        </xdr:cNvPr>
        <xdr:cNvSpPr txBox="1"/>
      </xdr:nvSpPr>
      <xdr:spPr>
        <a:xfrm>
          <a:off x="1029899" y="33896367"/>
          <a:ext cx="3006014" cy="907983"/>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sng" strike="noStrike" baseline="0">
              <a:solidFill>
                <a:srgbClr val="000000"/>
              </a:solidFill>
              <a:latin typeface="Calibri Light" panose="020F0302020204030204" pitchFamily="34" charset="0"/>
              <a:ea typeface="Tahoma" pitchFamily="2" charset="0"/>
              <a:cs typeface="Calibri Light" panose="020F0302020204030204" pitchFamily="34" charset="0"/>
            </a:rPr>
            <a:t>Ayudas públicas a la escritura de guion o desarrollo de proyecto:</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Se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debe acreditar la obtención de ayudas públicas, del programa Media o Ibermedia </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para la escritura del guion o para el desarrollo del proyecto.</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4</xdr:col>
      <xdr:colOff>752231</xdr:colOff>
      <xdr:row>146</xdr:row>
      <xdr:rowOff>52064</xdr:rowOff>
    </xdr:from>
    <xdr:to>
      <xdr:col>8</xdr:col>
      <xdr:colOff>520300</xdr:colOff>
      <xdr:row>146</xdr:row>
      <xdr:rowOff>1457170</xdr:rowOff>
    </xdr:to>
    <xdr:sp macro="" textlink="">
      <xdr:nvSpPr>
        <xdr:cNvPr id="8" name="CuadroTexto 21">
          <a:extLst>
            <a:ext uri="{FF2B5EF4-FFF2-40B4-BE49-F238E27FC236}">
              <a16:creationId xmlns:a16="http://schemas.microsoft.com/office/drawing/2014/main" id="{D0725EC1-9BE3-C846-8067-CB7E7C00DF5C}"/>
            </a:ext>
          </a:extLst>
        </xdr:cNvPr>
        <xdr:cNvSpPr txBox="1"/>
      </xdr:nvSpPr>
      <xdr:spPr>
        <a:xfrm>
          <a:off x="4635500" y="32632449"/>
          <a:ext cx="3358262" cy="1405106"/>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ES_tradnl" sz="900" b="0" i="0" u="sng" strike="noStrike" baseline="0">
              <a:solidFill>
                <a:srgbClr val="000000"/>
              </a:solidFill>
              <a:latin typeface="Calibri Light" panose="020F0302020204030204" pitchFamily="34" charset="0"/>
              <a:ea typeface="Tahoma" pitchFamily="2" charset="0"/>
              <a:cs typeface="Calibri Light" panose="020F0302020204030204" pitchFamily="34" charset="0"/>
            </a:rPr>
            <a:t>Premios obtenidos en concursos, laboratorios y programas de desarrollo:</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Se debe </a:t>
          </a: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acreditar la obtención de premios </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fruto de su participación en concursos de guion, laboratorios, residencias y programas de desarrollo de proyectos </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- 0.5 puntos si son premios no económicos consistentes en servicios, o económicos inferiores a 2.000 euros</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- 1 punto si son premios económicos por importe igual o superior a 2.000 euros). </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twoCellAnchor>
    <xdr:from>
      <xdr:col>7</xdr:col>
      <xdr:colOff>32268</xdr:colOff>
      <xdr:row>38</xdr:row>
      <xdr:rowOff>185902</xdr:rowOff>
    </xdr:from>
    <xdr:to>
      <xdr:col>8</xdr:col>
      <xdr:colOff>556387</xdr:colOff>
      <xdr:row>45</xdr:row>
      <xdr:rowOff>142875</xdr:rowOff>
    </xdr:to>
    <xdr:sp macro="" textlink="">
      <xdr:nvSpPr>
        <xdr:cNvPr id="263" name="CuadroTexto 1">
          <a:extLst>
            <a:ext uri="{FF2B5EF4-FFF2-40B4-BE49-F238E27FC236}">
              <a16:creationId xmlns:a16="http://schemas.microsoft.com/office/drawing/2014/main" id="{D57D3CEE-54E1-2B98-F620-76B5F2C476EE}"/>
            </a:ext>
          </a:extLst>
        </xdr:cNvPr>
        <xdr:cNvSpPr txBox="1"/>
      </xdr:nvSpPr>
      <xdr:spPr>
        <a:xfrm>
          <a:off x="5775843" y="10120477"/>
          <a:ext cx="1305169" cy="1366673"/>
        </a:xfrm>
        <a:prstGeom prst="rect">
          <a:avLst/>
        </a:prstGeom>
        <a:solidFill>
          <a:srgbClr val="FFFFCC"/>
        </a:solidFill>
        <a:ln w="9525" cmpd="sng">
          <a:solidFill>
            <a:srgbClr val="C00000">
              <a:alpha val="70000"/>
            </a:srgbClr>
          </a:solidFill>
          <a:round/>
          <a:extLst>
            <a:ext uri="{C807C97D-BFC1-408E-A445-0C87EB9F89A2}">
              <ask:lineSketchStyleProps xmlns:ask="http://schemas.microsoft.com/office/drawing/2018/sketchyshapes" sd="1219033472">
                <a:custGeom>
                  <a:avLst/>
                  <a:gdLst>
                    <a:gd name="connsiteX0" fmla="*/ 0 w 1352550"/>
                    <a:gd name="connsiteY0" fmla="*/ 0 h 1981200"/>
                    <a:gd name="connsiteX1" fmla="*/ 1352550 w 1352550"/>
                    <a:gd name="connsiteY1" fmla="*/ 0 h 1981200"/>
                    <a:gd name="connsiteX2" fmla="*/ 1352550 w 1352550"/>
                    <a:gd name="connsiteY2" fmla="*/ 1981200 h 1981200"/>
                    <a:gd name="connsiteX3" fmla="*/ 0 w 1352550"/>
                    <a:gd name="connsiteY3" fmla="*/ 1981200 h 1981200"/>
                    <a:gd name="connsiteX4" fmla="*/ 0 w 1352550"/>
                    <a:gd name="connsiteY4" fmla="*/ 0 h 1981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52550" h="1981200" fill="none" extrusionOk="0">
                      <a:moveTo>
                        <a:pt x="0" y="0"/>
                      </a:moveTo>
                      <a:cubicBezTo>
                        <a:pt x="431390" y="-40599"/>
                        <a:pt x="1008864" y="82446"/>
                        <a:pt x="1352550" y="0"/>
                      </a:cubicBezTo>
                      <a:cubicBezTo>
                        <a:pt x="1440189" y="565510"/>
                        <a:pt x="1279871" y="999446"/>
                        <a:pt x="1352550" y="1981200"/>
                      </a:cubicBezTo>
                      <a:cubicBezTo>
                        <a:pt x="709724" y="2073926"/>
                        <a:pt x="413029" y="1966362"/>
                        <a:pt x="0" y="1981200"/>
                      </a:cubicBezTo>
                      <a:cubicBezTo>
                        <a:pt x="-38581" y="1060145"/>
                        <a:pt x="63341" y="939703"/>
                        <a:pt x="0" y="0"/>
                      </a:cubicBezTo>
                      <a:close/>
                    </a:path>
                    <a:path w="1352550" h="1981200" stroke="0" extrusionOk="0">
                      <a:moveTo>
                        <a:pt x="0" y="0"/>
                      </a:moveTo>
                      <a:cubicBezTo>
                        <a:pt x="553595" y="-100460"/>
                        <a:pt x="935069" y="-47691"/>
                        <a:pt x="1352550" y="0"/>
                      </a:cubicBezTo>
                      <a:cubicBezTo>
                        <a:pt x="1219668" y="373062"/>
                        <a:pt x="1437501" y="1023384"/>
                        <a:pt x="1352550" y="1981200"/>
                      </a:cubicBezTo>
                      <a:cubicBezTo>
                        <a:pt x="1058698" y="2014263"/>
                        <a:pt x="622629" y="1893864"/>
                        <a:pt x="0" y="1981200"/>
                      </a:cubicBezTo>
                      <a:cubicBezTo>
                        <a:pt x="-20187" y="1283170"/>
                        <a:pt x="-152480" y="859025"/>
                        <a:pt x="0" y="0"/>
                      </a:cubicBezTo>
                      <a:close/>
                    </a:path>
                  </a:pathLst>
                </a:custGeom>
                <ask:type>
                  <ask:lineSketchNone/>
                </ask:type>
              </ask:lineSketchStyleProps>
            </a:ext>
          </a:extLst>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0" i="0" kern="1200">
              <a:latin typeface="Calibri Light" panose="020F0302020204030204" pitchFamily="34" charset="0"/>
              <a:cs typeface="Calibri Light" panose="020F0302020204030204" pitchFamily="34" charset="0"/>
            </a:rPr>
            <a:t>Si necesita añadir algún dato que no aparece en este formulario, especifíquelo aquí.</a:t>
          </a:r>
        </a:p>
        <a:p>
          <a:r>
            <a:rPr lang="es-ES" sz="900" b="0" i="0" kern="1200">
              <a:latin typeface="Calibri Light" panose="020F0302020204030204" pitchFamily="34" charset="0"/>
              <a:cs typeface="Calibri Light" panose="020F0302020204030204" pitchFamily="34" charset="0"/>
            </a:rPr>
            <a:t>Lea atentamente las explicaciones que aparecen en estas viñetas a lo largo del formulario.</a:t>
          </a:r>
        </a:p>
      </xdr:txBody>
    </xdr:sp>
    <xdr:clientData/>
  </xdr:twoCellAnchor>
  <xdr:twoCellAnchor>
    <xdr:from>
      <xdr:col>1</xdr:col>
      <xdr:colOff>0</xdr:colOff>
      <xdr:row>131</xdr:row>
      <xdr:rowOff>42336</xdr:rowOff>
    </xdr:from>
    <xdr:to>
      <xdr:col>8</xdr:col>
      <xdr:colOff>522111</xdr:colOff>
      <xdr:row>131</xdr:row>
      <xdr:rowOff>712614</xdr:rowOff>
    </xdr:to>
    <xdr:sp macro="" textlink="">
      <xdr:nvSpPr>
        <xdr:cNvPr id="2" name="CuadroTexto 14">
          <a:extLst>
            <a:ext uri="{FF2B5EF4-FFF2-40B4-BE49-F238E27FC236}">
              <a16:creationId xmlns:a16="http://schemas.microsoft.com/office/drawing/2014/main" id="{438AD2C8-9A57-8247-AD06-215E9851F0B3}"/>
            </a:ext>
          </a:extLst>
        </xdr:cNvPr>
        <xdr:cNvSpPr txBox="1"/>
      </xdr:nvSpPr>
      <xdr:spPr>
        <a:xfrm>
          <a:off x="1178278" y="27523725"/>
          <a:ext cx="6815666" cy="670278"/>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Basta con documentar una sola persona, aunque participen más con esta característica.</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Documentación acreditativa que deben presentar para obtener esta puntuación:                                                             </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1. carta de compromiso del/la participante                                                                                </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2. certificado oficial de reconocimiento de discapacidad</a:t>
          </a: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t>
          </a:r>
        </a:p>
      </xdr:txBody>
    </xdr:sp>
    <xdr:clientData/>
  </xdr:twoCellAnchor>
  <xdr:twoCellAnchor>
    <xdr:from>
      <xdr:col>1</xdr:col>
      <xdr:colOff>1</xdr:colOff>
      <xdr:row>127</xdr:row>
      <xdr:rowOff>31044</xdr:rowOff>
    </xdr:from>
    <xdr:to>
      <xdr:col>8</xdr:col>
      <xdr:colOff>522112</xdr:colOff>
      <xdr:row>127</xdr:row>
      <xdr:rowOff>1402644</xdr:rowOff>
    </xdr:to>
    <xdr:sp macro="" textlink="">
      <xdr:nvSpPr>
        <xdr:cNvPr id="235" name="CuadroTexto 12">
          <a:extLst>
            <a:ext uri="{FF2B5EF4-FFF2-40B4-BE49-F238E27FC236}">
              <a16:creationId xmlns:a16="http://schemas.microsoft.com/office/drawing/2014/main" id="{72232532-3BCD-504A-B35F-D27805F7A3B7}"/>
            </a:ext>
          </a:extLst>
        </xdr:cNvPr>
        <xdr:cNvSpPr txBox="1"/>
      </xdr:nvSpPr>
      <xdr:spPr>
        <a:xfrm>
          <a:off x="1178279" y="25367544"/>
          <a:ext cx="6815666" cy="1371600"/>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El/la director/a de la obra reúne los requisitos para puntuar como novel:</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Si es la primera o segunda obra de largometraje como director/a</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 Si es canario/a o tiene la residencia fiscal en las Islas Canarias.</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Ambos requisitos son inseparables y complementarios a la puntuación de director canario. </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En el caso de que las labores de dirección se desempeñen por más de una persona, todas ellas deberán cumplir y acreditar documentalmente ambos requisitos para obtener esta puntuación.</a:t>
          </a:r>
        </a:p>
        <a:p>
          <a:pPr algn="l" rtl="0">
            <a:defRPr sz="1000"/>
          </a:pPr>
          <a:r>
            <a:rPr lang="es-ES_tradnl" sz="900" b="1" i="0" u="none" strike="noStrike" baseline="0">
              <a:solidFill>
                <a:srgbClr val="000000"/>
              </a:solidFill>
              <a:latin typeface="Calibri Light" panose="020F0302020204030204" pitchFamily="34" charset="0"/>
              <a:ea typeface="Tahoma" pitchFamily="2" charset="0"/>
              <a:cs typeface="Calibri Light" panose="020F0302020204030204" pitchFamily="34" charset="0"/>
            </a:rPr>
            <a:t>Se debe aportar una declaración jurada de la persona que ocupe el puesto de dirección.</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La documentación requerida para acreditar el nacimiento y/o residencia fiscal en Canarias, puntuable en la Ficha Técnica, también debe ser aportada para poder puntuar en este apartado.</a:t>
          </a:r>
        </a:p>
      </xdr:txBody>
    </xdr:sp>
    <xdr:clientData/>
  </xdr:twoCellAnchor>
  <xdr:twoCellAnchor>
    <xdr:from>
      <xdr:col>0</xdr:col>
      <xdr:colOff>1026843</xdr:colOff>
      <xdr:row>111</xdr:row>
      <xdr:rowOff>27025</xdr:rowOff>
    </xdr:from>
    <xdr:to>
      <xdr:col>8</xdr:col>
      <xdr:colOff>508000</xdr:colOff>
      <xdr:row>119</xdr:row>
      <xdr:rowOff>9011</xdr:rowOff>
    </xdr:to>
    <xdr:sp macro="" textlink="">
      <xdr:nvSpPr>
        <xdr:cNvPr id="233" name="CuadroTexto 2">
          <a:extLst>
            <a:ext uri="{FF2B5EF4-FFF2-40B4-BE49-F238E27FC236}">
              <a16:creationId xmlns:a16="http://schemas.microsoft.com/office/drawing/2014/main" id="{6E7B4BB7-692D-49DB-A328-EFE35425BDDA}"/>
            </a:ext>
          </a:extLst>
        </xdr:cNvPr>
        <xdr:cNvSpPr txBox="1"/>
      </xdr:nvSpPr>
      <xdr:spPr>
        <a:xfrm>
          <a:off x="1026843" y="22848925"/>
          <a:ext cx="6005782" cy="1534561"/>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900" b="0" i="0" kern="1200">
              <a:latin typeface="Calibri Light" panose="020F0302020204030204" pitchFamily="34" charset="0"/>
              <a:cs typeface="Calibri Light" panose="020F0302020204030204" pitchFamily="34" charset="0"/>
            </a:rPr>
            <a:t>Si en alguno de los cargos hay más de 5 personas, anote todos sus datos en el cuadro de comentarios de más arriba y adjunte sus acreditaciones junto a las del resto. </a:t>
          </a:r>
        </a:p>
        <a:p>
          <a:r>
            <a:rPr lang="es-ES" sz="900" b="0" i="0" kern="1200">
              <a:latin typeface="Calibri Light" panose="020F0302020204030204" pitchFamily="34" charset="0"/>
              <a:cs typeface="Calibri Light" panose="020F0302020204030204" pitchFamily="34" charset="0"/>
            </a:rPr>
            <a:t>En caso de no contar con NIF de nacionalidad española, cumplimente este campo con 8 ceros + letra (00000000A, 00000000B, etc) y especifique en el cuadro de comentarios de más arriba los detalles del caso concreto.</a:t>
          </a:r>
        </a:p>
        <a:p>
          <a:r>
            <a:rPr lang="es-ES" sz="900" b="0" i="0" kern="1200">
              <a:latin typeface="Calibri Light" panose="020F0302020204030204" pitchFamily="34" charset="0"/>
              <a:cs typeface="Calibri Light" panose="020F0302020204030204" pitchFamily="34" charset="0"/>
            </a:rPr>
            <a:t>Recuerde que en todos los casos, al PDF resultante de este formulario deberá anexar copia de la documentación especificada.</a:t>
          </a:r>
        </a:p>
        <a:p>
          <a:r>
            <a:rPr lang="es-ES" sz="900" b="0" i="0" kern="1200">
              <a:latin typeface="Calibri Light" panose="020F0302020204030204" pitchFamily="34" charset="0"/>
              <a:cs typeface="Calibri Light" panose="020F0302020204030204" pitchFamily="34" charset="0"/>
            </a:rPr>
            <a:t>En el caso de existir más de 5 personas en alguna de las categorías y que las faltantes estén especificadas en el cuadro de comentarios, el personal de TV Canaria recalculará la puntuación.</a:t>
          </a:r>
        </a:p>
        <a:p>
          <a:r>
            <a:rPr lang="es-ES" sz="900" b="1" i="0" kern="1200">
              <a:latin typeface="Calibri Light" panose="020F0302020204030204" pitchFamily="34" charset="0"/>
              <a:cs typeface="Calibri Light" panose="020F0302020204030204" pitchFamily="34" charset="0"/>
            </a:rPr>
            <a:t>De las casillas anteriores, sólo se valorará la puntuación de "Canario/a" cuando los datos declarados se acompañen de la documentación que acredite el nacimiento y/o residencial fiscal en Canarias (copia del DNI o Certificado de situación censal en vigor), así como las cartas de compromiso de todas las personas susceptibles de ser puntuadas.</a:t>
          </a:r>
        </a:p>
      </xdr:txBody>
    </xdr:sp>
    <xdr:clientData/>
  </xdr:twoCellAnchor>
  <xdr:twoCellAnchor>
    <xdr:from>
      <xdr:col>1</xdr:col>
      <xdr:colOff>0</xdr:colOff>
      <xdr:row>155</xdr:row>
      <xdr:rowOff>42332</xdr:rowOff>
    </xdr:from>
    <xdr:to>
      <xdr:col>8</xdr:col>
      <xdr:colOff>522111</xdr:colOff>
      <xdr:row>155</xdr:row>
      <xdr:rowOff>571500</xdr:rowOff>
    </xdr:to>
    <xdr:sp macro="" textlink="">
      <xdr:nvSpPr>
        <xdr:cNvPr id="5" name="CuadroTexto 19">
          <a:extLst>
            <a:ext uri="{FF2B5EF4-FFF2-40B4-BE49-F238E27FC236}">
              <a16:creationId xmlns:a16="http://schemas.microsoft.com/office/drawing/2014/main" id="{16A2AF53-F0F7-7D4A-983B-19FF70271E90}"/>
            </a:ext>
          </a:extLst>
        </xdr:cNvPr>
        <xdr:cNvSpPr txBox="1"/>
      </xdr:nvSpPr>
      <xdr:spPr>
        <a:xfrm>
          <a:off x="1185333" y="40237832"/>
          <a:ext cx="6829778" cy="529168"/>
        </a:xfrm>
        <a:prstGeom prst="rect">
          <a:avLst/>
        </a:prstGeom>
        <a:solidFill>
          <a:srgbClr val="FFFFCC"/>
        </a:solidFill>
        <a:ln w="9525" cap="rnd" cmpd="sng">
          <a:solidFill>
            <a:srgbClr val="C00000">
              <a:alpha val="57000"/>
            </a:srgbClr>
          </a:solidFill>
          <a:round/>
          <a:extLst>
            <a:ext uri="{C807C97D-BFC1-408E-A445-0C87EB9F89A2}">
              <ask:lineSketchStyleProps xmlns:ask="http://schemas.microsoft.com/office/drawing/2018/sketchyshapes" sd="1219033472">
                <a:custGeom>
                  <a:avLst/>
                  <a:gdLst>
                    <a:gd name="connsiteX0" fmla="*/ 0 w 7151631"/>
                    <a:gd name="connsiteY0" fmla="*/ 0 h 1522199"/>
                    <a:gd name="connsiteX1" fmla="*/ 793181 w 7151631"/>
                    <a:gd name="connsiteY1" fmla="*/ 0 h 1522199"/>
                    <a:gd name="connsiteX2" fmla="*/ 1586362 w 7151631"/>
                    <a:gd name="connsiteY2" fmla="*/ 0 h 1522199"/>
                    <a:gd name="connsiteX3" fmla="*/ 2236510 w 7151631"/>
                    <a:gd name="connsiteY3" fmla="*/ 0 h 1522199"/>
                    <a:gd name="connsiteX4" fmla="*/ 2958175 w 7151631"/>
                    <a:gd name="connsiteY4" fmla="*/ 0 h 1522199"/>
                    <a:gd name="connsiteX5" fmla="*/ 3536807 w 7151631"/>
                    <a:gd name="connsiteY5" fmla="*/ 0 h 1522199"/>
                    <a:gd name="connsiteX6" fmla="*/ 4186955 w 7151631"/>
                    <a:gd name="connsiteY6" fmla="*/ 0 h 1522199"/>
                    <a:gd name="connsiteX7" fmla="*/ 4980136 w 7151631"/>
                    <a:gd name="connsiteY7" fmla="*/ 0 h 1522199"/>
                    <a:gd name="connsiteX8" fmla="*/ 5487251 w 7151631"/>
                    <a:gd name="connsiteY8" fmla="*/ 0 h 1522199"/>
                    <a:gd name="connsiteX9" fmla="*/ 6208916 w 7151631"/>
                    <a:gd name="connsiteY9" fmla="*/ 0 h 1522199"/>
                    <a:gd name="connsiteX10" fmla="*/ 7151631 w 7151631"/>
                    <a:gd name="connsiteY10" fmla="*/ 0 h 1522199"/>
                    <a:gd name="connsiteX11" fmla="*/ 7151631 w 7151631"/>
                    <a:gd name="connsiteY11" fmla="*/ 507400 h 1522199"/>
                    <a:gd name="connsiteX12" fmla="*/ 7151631 w 7151631"/>
                    <a:gd name="connsiteY12" fmla="*/ 1014799 h 1522199"/>
                    <a:gd name="connsiteX13" fmla="*/ 7151631 w 7151631"/>
                    <a:gd name="connsiteY13" fmla="*/ 1522199 h 1522199"/>
                    <a:gd name="connsiteX14" fmla="*/ 6358450 w 7151631"/>
                    <a:gd name="connsiteY14" fmla="*/ 1522199 h 1522199"/>
                    <a:gd name="connsiteX15" fmla="*/ 5708302 w 7151631"/>
                    <a:gd name="connsiteY15" fmla="*/ 1522199 h 1522199"/>
                    <a:gd name="connsiteX16" fmla="*/ 5058154 w 7151631"/>
                    <a:gd name="connsiteY16" fmla="*/ 1522199 h 1522199"/>
                    <a:gd name="connsiteX17" fmla="*/ 4408005 w 7151631"/>
                    <a:gd name="connsiteY17" fmla="*/ 1522199 h 1522199"/>
                    <a:gd name="connsiteX18" fmla="*/ 3757857 w 7151631"/>
                    <a:gd name="connsiteY18" fmla="*/ 1522199 h 1522199"/>
                    <a:gd name="connsiteX19" fmla="*/ 3179225 w 7151631"/>
                    <a:gd name="connsiteY19" fmla="*/ 1522199 h 1522199"/>
                    <a:gd name="connsiteX20" fmla="*/ 2457560 w 7151631"/>
                    <a:gd name="connsiteY20" fmla="*/ 1522199 h 1522199"/>
                    <a:gd name="connsiteX21" fmla="*/ 1807412 w 7151631"/>
                    <a:gd name="connsiteY21" fmla="*/ 1522199 h 1522199"/>
                    <a:gd name="connsiteX22" fmla="*/ 1014231 w 7151631"/>
                    <a:gd name="connsiteY22" fmla="*/ 1522199 h 1522199"/>
                    <a:gd name="connsiteX23" fmla="*/ 0 w 7151631"/>
                    <a:gd name="connsiteY23" fmla="*/ 1522199 h 1522199"/>
                    <a:gd name="connsiteX24" fmla="*/ 0 w 7151631"/>
                    <a:gd name="connsiteY24" fmla="*/ 999577 h 1522199"/>
                    <a:gd name="connsiteX25" fmla="*/ 0 w 7151631"/>
                    <a:gd name="connsiteY25" fmla="*/ 492178 h 1522199"/>
                    <a:gd name="connsiteX26" fmla="*/ 0 w 7151631"/>
                    <a:gd name="connsiteY26" fmla="*/ 0 h 15221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7151631" h="1522199" fill="none" extrusionOk="0">
                      <a:moveTo>
                        <a:pt x="0" y="0"/>
                      </a:moveTo>
                      <a:cubicBezTo>
                        <a:pt x="273349" y="-20048"/>
                        <a:pt x="628717" y="-12840"/>
                        <a:pt x="793181" y="0"/>
                      </a:cubicBezTo>
                      <a:cubicBezTo>
                        <a:pt x="957645" y="12840"/>
                        <a:pt x="1278496" y="31200"/>
                        <a:pt x="1586362" y="0"/>
                      </a:cubicBezTo>
                      <a:cubicBezTo>
                        <a:pt x="1894228" y="-31200"/>
                        <a:pt x="1971242" y="-20955"/>
                        <a:pt x="2236510" y="0"/>
                      </a:cubicBezTo>
                      <a:cubicBezTo>
                        <a:pt x="2501778" y="20955"/>
                        <a:pt x="2668094" y="-11860"/>
                        <a:pt x="2958175" y="0"/>
                      </a:cubicBezTo>
                      <a:cubicBezTo>
                        <a:pt x="3248256" y="11860"/>
                        <a:pt x="3373782" y="2336"/>
                        <a:pt x="3536807" y="0"/>
                      </a:cubicBezTo>
                      <a:cubicBezTo>
                        <a:pt x="3699832" y="-2336"/>
                        <a:pt x="4001119" y="-7370"/>
                        <a:pt x="4186955" y="0"/>
                      </a:cubicBezTo>
                      <a:cubicBezTo>
                        <a:pt x="4372791" y="7370"/>
                        <a:pt x="4593413" y="-4739"/>
                        <a:pt x="4980136" y="0"/>
                      </a:cubicBezTo>
                      <a:cubicBezTo>
                        <a:pt x="5366859" y="4739"/>
                        <a:pt x="5270104" y="-3009"/>
                        <a:pt x="5487251" y="0"/>
                      </a:cubicBezTo>
                      <a:cubicBezTo>
                        <a:pt x="5704398" y="3009"/>
                        <a:pt x="5882704" y="32338"/>
                        <a:pt x="6208916" y="0"/>
                      </a:cubicBezTo>
                      <a:cubicBezTo>
                        <a:pt x="6535129" y="-32338"/>
                        <a:pt x="6784403" y="38703"/>
                        <a:pt x="7151631" y="0"/>
                      </a:cubicBezTo>
                      <a:cubicBezTo>
                        <a:pt x="7126859" y="116619"/>
                        <a:pt x="7140203" y="291649"/>
                        <a:pt x="7151631" y="507400"/>
                      </a:cubicBezTo>
                      <a:cubicBezTo>
                        <a:pt x="7163059" y="723151"/>
                        <a:pt x="7156007" y="763680"/>
                        <a:pt x="7151631" y="1014799"/>
                      </a:cubicBezTo>
                      <a:cubicBezTo>
                        <a:pt x="7147255" y="1265918"/>
                        <a:pt x="7139398" y="1384699"/>
                        <a:pt x="7151631" y="1522199"/>
                      </a:cubicBezTo>
                      <a:cubicBezTo>
                        <a:pt x="6923476" y="1525157"/>
                        <a:pt x="6598051" y="1521868"/>
                        <a:pt x="6358450" y="1522199"/>
                      </a:cubicBezTo>
                      <a:cubicBezTo>
                        <a:pt x="6118849" y="1522530"/>
                        <a:pt x="6022879" y="1537572"/>
                        <a:pt x="5708302" y="1522199"/>
                      </a:cubicBezTo>
                      <a:cubicBezTo>
                        <a:pt x="5393725" y="1506826"/>
                        <a:pt x="5272592" y="1504625"/>
                        <a:pt x="5058154" y="1522199"/>
                      </a:cubicBezTo>
                      <a:cubicBezTo>
                        <a:pt x="4843716" y="1539773"/>
                        <a:pt x="4647686" y="1545139"/>
                        <a:pt x="4408005" y="1522199"/>
                      </a:cubicBezTo>
                      <a:cubicBezTo>
                        <a:pt x="4168324" y="1499259"/>
                        <a:pt x="4020995" y="1503424"/>
                        <a:pt x="3757857" y="1522199"/>
                      </a:cubicBezTo>
                      <a:cubicBezTo>
                        <a:pt x="3494719" y="1540974"/>
                        <a:pt x="3346772" y="1499257"/>
                        <a:pt x="3179225" y="1522199"/>
                      </a:cubicBezTo>
                      <a:cubicBezTo>
                        <a:pt x="3011678" y="1545141"/>
                        <a:pt x="2738090" y="1498638"/>
                        <a:pt x="2457560" y="1522199"/>
                      </a:cubicBezTo>
                      <a:cubicBezTo>
                        <a:pt x="2177030" y="1545760"/>
                        <a:pt x="2000885" y="1551114"/>
                        <a:pt x="1807412" y="1522199"/>
                      </a:cubicBezTo>
                      <a:cubicBezTo>
                        <a:pt x="1613939" y="1493284"/>
                        <a:pt x="1207028" y="1540655"/>
                        <a:pt x="1014231" y="1522199"/>
                      </a:cubicBezTo>
                      <a:cubicBezTo>
                        <a:pt x="821434" y="1503743"/>
                        <a:pt x="291536" y="1496855"/>
                        <a:pt x="0" y="1522199"/>
                      </a:cubicBezTo>
                      <a:cubicBezTo>
                        <a:pt x="-9942" y="1268545"/>
                        <a:pt x="16378" y="1242676"/>
                        <a:pt x="0" y="999577"/>
                      </a:cubicBezTo>
                      <a:cubicBezTo>
                        <a:pt x="-16378" y="756478"/>
                        <a:pt x="-8552" y="649564"/>
                        <a:pt x="0" y="492178"/>
                      </a:cubicBezTo>
                      <a:cubicBezTo>
                        <a:pt x="8552" y="334792"/>
                        <a:pt x="20628" y="117517"/>
                        <a:pt x="0" y="0"/>
                      </a:cubicBezTo>
                      <a:close/>
                    </a:path>
                    <a:path w="7151631" h="1522199" stroke="0" extrusionOk="0">
                      <a:moveTo>
                        <a:pt x="0" y="0"/>
                      </a:moveTo>
                      <a:cubicBezTo>
                        <a:pt x="268729" y="-27410"/>
                        <a:pt x="423755" y="-12449"/>
                        <a:pt x="578632" y="0"/>
                      </a:cubicBezTo>
                      <a:cubicBezTo>
                        <a:pt x="733509" y="12449"/>
                        <a:pt x="897589" y="-11900"/>
                        <a:pt x="1014231" y="0"/>
                      </a:cubicBezTo>
                      <a:cubicBezTo>
                        <a:pt x="1130873" y="11900"/>
                        <a:pt x="1597732" y="26764"/>
                        <a:pt x="1807412" y="0"/>
                      </a:cubicBezTo>
                      <a:cubicBezTo>
                        <a:pt x="2017092" y="-26764"/>
                        <a:pt x="2185467" y="14053"/>
                        <a:pt x="2386044" y="0"/>
                      </a:cubicBezTo>
                      <a:cubicBezTo>
                        <a:pt x="2586621" y="-14053"/>
                        <a:pt x="2819380" y="-4362"/>
                        <a:pt x="2964676" y="0"/>
                      </a:cubicBezTo>
                      <a:cubicBezTo>
                        <a:pt x="3109972" y="4362"/>
                        <a:pt x="3529266" y="-36221"/>
                        <a:pt x="3757857" y="0"/>
                      </a:cubicBezTo>
                      <a:cubicBezTo>
                        <a:pt x="3986448" y="36221"/>
                        <a:pt x="4043209" y="6182"/>
                        <a:pt x="4264973" y="0"/>
                      </a:cubicBezTo>
                      <a:cubicBezTo>
                        <a:pt x="4486737" y="-6182"/>
                        <a:pt x="4751554" y="38383"/>
                        <a:pt x="5058154" y="0"/>
                      </a:cubicBezTo>
                      <a:cubicBezTo>
                        <a:pt x="5364754" y="-38383"/>
                        <a:pt x="5585049" y="37032"/>
                        <a:pt x="5851334" y="0"/>
                      </a:cubicBezTo>
                      <a:cubicBezTo>
                        <a:pt x="6117619" y="-37032"/>
                        <a:pt x="6312418" y="-12408"/>
                        <a:pt x="6501483" y="0"/>
                      </a:cubicBezTo>
                      <a:cubicBezTo>
                        <a:pt x="6690548" y="12408"/>
                        <a:pt x="6836533" y="-11981"/>
                        <a:pt x="7151631" y="0"/>
                      </a:cubicBezTo>
                      <a:cubicBezTo>
                        <a:pt x="7137532" y="108431"/>
                        <a:pt x="7164837" y="339425"/>
                        <a:pt x="7151631" y="492178"/>
                      </a:cubicBezTo>
                      <a:cubicBezTo>
                        <a:pt x="7138425" y="644931"/>
                        <a:pt x="7173701" y="752583"/>
                        <a:pt x="7151631" y="953911"/>
                      </a:cubicBezTo>
                      <a:cubicBezTo>
                        <a:pt x="7129561" y="1155239"/>
                        <a:pt x="7142563" y="1382859"/>
                        <a:pt x="7151631" y="1522199"/>
                      </a:cubicBezTo>
                      <a:cubicBezTo>
                        <a:pt x="6912409" y="1510148"/>
                        <a:pt x="6662019" y="1507141"/>
                        <a:pt x="6501483" y="1522199"/>
                      </a:cubicBezTo>
                      <a:cubicBezTo>
                        <a:pt x="6340947" y="1537257"/>
                        <a:pt x="6069320" y="1542562"/>
                        <a:pt x="5851334" y="1522199"/>
                      </a:cubicBezTo>
                      <a:cubicBezTo>
                        <a:pt x="5633348" y="1501836"/>
                        <a:pt x="5327059" y="1546948"/>
                        <a:pt x="5058154" y="1522199"/>
                      </a:cubicBezTo>
                      <a:cubicBezTo>
                        <a:pt x="4789249" y="1497450"/>
                        <a:pt x="4686660" y="1504322"/>
                        <a:pt x="4408005" y="1522199"/>
                      </a:cubicBezTo>
                      <a:cubicBezTo>
                        <a:pt x="4129350" y="1540076"/>
                        <a:pt x="4148952" y="1534050"/>
                        <a:pt x="3972406" y="1522199"/>
                      </a:cubicBezTo>
                      <a:cubicBezTo>
                        <a:pt x="3795860" y="1510348"/>
                        <a:pt x="3585318" y="1514160"/>
                        <a:pt x="3465290" y="1522199"/>
                      </a:cubicBezTo>
                      <a:cubicBezTo>
                        <a:pt x="3345262" y="1530238"/>
                        <a:pt x="2834216" y="1528521"/>
                        <a:pt x="2672109" y="1522199"/>
                      </a:cubicBezTo>
                      <a:cubicBezTo>
                        <a:pt x="2510002" y="1515877"/>
                        <a:pt x="2187961" y="1510804"/>
                        <a:pt x="2021961" y="1522199"/>
                      </a:cubicBezTo>
                      <a:cubicBezTo>
                        <a:pt x="1855961" y="1533594"/>
                        <a:pt x="1718053" y="1519645"/>
                        <a:pt x="1514845" y="1522199"/>
                      </a:cubicBezTo>
                      <a:cubicBezTo>
                        <a:pt x="1311637" y="1524753"/>
                        <a:pt x="1026941" y="1507883"/>
                        <a:pt x="864697" y="1522199"/>
                      </a:cubicBezTo>
                      <a:cubicBezTo>
                        <a:pt x="702453" y="1536515"/>
                        <a:pt x="363613" y="1546212"/>
                        <a:pt x="0" y="1522199"/>
                      </a:cubicBezTo>
                      <a:cubicBezTo>
                        <a:pt x="7434" y="1298711"/>
                        <a:pt x="5100" y="1160306"/>
                        <a:pt x="0" y="1060465"/>
                      </a:cubicBezTo>
                      <a:cubicBezTo>
                        <a:pt x="-5100" y="960624"/>
                        <a:pt x="1820" y="762812"/>
                        <a:pt x="0" y="537844"/>
                      </a:cubicBezTo>
                      <a:cubicBezTo>
                        <a:pt x="-1820" y="312876"/>
                        <a:pt x="14410" y="174938"/>
                        <a:pt x="0" y="0"/>
                      </a:cubicBezTo>
                      <a:close/>
                    </a:path>
                  </a:pathLst>
                </a:custGeom>
                <ask:type>
                  <ask:lineSketchNone/>
                </ask:type>
              </ask:lineSketchStyleProps>
            </a:ext>
          </a:extLst>
        </a:ln>
        <a:effectLst>
          <a:outerShdw blurRad="50800" dist="38100" dir="2700000" algn="tl" rotWithShape="0">
            <a:prstClr val="black">
              <a:alpha val="40000"/>
            </a:prstClr>
          </a:outerShdw>
          <a:softEdge rad="8746"/>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La firma electrónica legalmente reconocida debe insertarse en el documento PDF que elabore con este Excel exportado y su documentación acreditativa adjunta. </a:t>
          </a:r>
        </a:p>
        <a:p>
          <a:pPr algn="l" rtl="0">
            <a:defRPr sz="1000"/>
          </a:pPr>
          <a:r>
            <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rPr>
            <a:t>Escriba aquí el nombre del firmante de dicho documento.</a:t>
          </a:r>
        </a:p>
        <a:p>
          <a:pPr algn="l" rtl="0">
            <a:defRPr sz="1000"/>
          </a:pPr>
          <a:endParaRPr lang="es-ES_tradnl" sz="900" b="0" i="0" u="none" strike="noStrike" baseline="0">
            <a:solidFill>
              <a:srgbClr val="000000"/>
            </a:solidFill>
            <a:latin typeface="Calibri Light" panose="020F0302020204030204" pitchFamily="34" charset="0"/>
            <a:ea typeface="Tahoma" pitchFamily="2" charset="0"/>
            <a:cs typeface="Calibri Light" panose="020F03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V"/>
    </sheetNames>
    <sheetDataSet>
      <sheetData sheetId="0"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764B-4DD1-4F76-99E0-04D214E477AE}">
  <sheetPr codeName="Hoja1"/>
  <dimension ref="B1:K173"/>
  <sheetViews>
    <sheetView showGridLines="0" tabSelected="1" showRuler="0" zoomScaleNormal="100" zoomScaleSheetLayoutView="95" zoomScalePageLayoutView="57" workbookViewId="0">
      <selection activeCell="F59" sqref="F59"/>
    </sheetView>
  </sheetViews>
  <sheetFormatPr baseColWidth="10" defaultColWidth="11.42578125" defaultRowHeight="15" x14ac:dyDescent="0.25"/>
  <cols>
    <col min="1" max="1" width="15.42578125" customWidth="1"/>
    <col min="2" max="2" width="12.42578125" customWidth="1"/>
    <col min="6" max="6" width="12.28515625" bestFit="1" customWidth="1"/>
    <col min="7" max="8" width="11.7109375" customWidth="1"/>
    <col min="9" max="9" width="11.28515625" customWidth="1"/>
    <col min="10" max="10" width="17.85546875" hidden="1" customWidth="1"/>
    <col min="11" max="11" width="15.28515625" hidden="1" customWidth="1"/>
    <col min="12" max="99" width="11.28515625" customWidth="1"/>
    <col min="100" max="100" width="11.85546875" bestFit="1" customWidth="1"/>
  </cols>
  <sheetData>
    <row r="1" spans="2:9" ht="39" customHeight="1" x14ac:dyDescent="0.25"/>
    <row r="2" spans="2:9" ht="51" customHeight="1" x14ac:dyDescent="0.25"/>
    <row r="3" spans="2:9" ht="15.75" x14ac:dyDescent="0.25">
      <c r="E3" s="58"/>
    </row>
    <row r="4" spans="2:9" ht="36.950000000000003" customHeight="1" x14ac:dyDescent="0.25"/>
    <row r="5" spans="2:9" ht="26.25" customHeight="1" x14ac:dyDescent="0.25">
      <c r="B5" s="120" t="s">
        <v>0</v>
      </c>
      <c r="C5" s="121"/>
      <c r="D5" s="121"/>
      <c r="E5" s="121"/>
      <c r="F5" s="121"/>
      <c r="G5" s="121"/>
      <c r="H5" s="121"/>
      <c r="I5" s="121"/>
    </row>
    <row r="6" spans="2:9" ht="26.25" customHeight="1" x14ac:dyDescent="0.25">
      <c r="B6" s="121"/>
      <c r="C6" s="121"/>
      <c r="D6" s="121"/>
      <c r="E6" s="121"/>
      <c r="F6" s="121"/>
      <c r="G6" s="121"/>
      <c r="H6" s="121"/>
      <c r="I6" s="121"/>
    </row>
    <row r="7" spans="2:9" ht="6" customHeight="1" x14ac:dyDescent="0.25">
      <c r="C7" s="59"/>
      <c r="D7" s="59"/>
      <c r="E7" s="59"/>
      <c r="F7" s="59"/>
      <c r="G7" s="59"/>
    </row>
    <row r="9" spans="2:9" ht="30" customHeight="1" x14ac:dyDescent="0.25">
      <c r="B9" s="122" t="s">
        <v>1</v>
      </c>
      <c r="C9" s="122"/>
      <c r="D9" s="122"/>
      <c r="E9" s="122"/>
      <c r="F9" s="122"/>
      <c r="G9" s="122"/>
      <c r="H9" s="122"/>
      <c r="I9" s="122"/>
    </row>
    <row r="10" spans="2:9" ht="30" customHeight="1" x14ac:dyDescent="0.25">
      <c r="B10" s="92"/>
      <c r="C10" s="92"/>
      <c r="D10" s="92"/>
      <c r="E10" s="92"/>
      <c r="F10" s="92"/>
      <c r="G10" s="92"/>
      <c r="H10" s="92"/>
      <c r="I10" s="92"/>
    </row>
    <row r="11" spans="2:9" ht="18.75" x14ac:dyDescent="0.3">
      <c r="B11" s="199" t="s">
        <v>2</v>
      </c>
      <c r="C11" s="200"/>
      <c r="D11" s="200"/>
      <c r="E11" s="200"/>
      <c r="F11" s="200"/>
      <c r="G11" s="200"/>
      <c r="H11" s="200"/>
      <c r="I11" s="201"/>
    </row>
    <row r="12" spans="2:9" ht="36" customHeight="1" x14ac:dyDescent="0.25">
      <c r="B12" s="114" t="s">
        <v>3</v>
      </c>
      <c r="C12" s="115"/>
      <c r="D12" s="115"/>
      <c r="E12" s="115"/>
      <c r="F12" s="115"/>
      <c r="G12" s="115"/>
      <c r="H12" s="115"/>
      <c r="I12" s="116"/>
    </row>
    <row r="13" spans="2:9" ht="36" customHeight="1" x14ac:dyDescent="0.25">
      <c r="B13" s="114"/>
      <c r="C13" s="115"/>
      <c r="D13" s="115"/>
      <c r="E13" s="115"/>
      <c r="F13" s="115"/>
      <c r="G13" s="115"/>
      <c r="H13" s="115"/>
      <c r="I13" s="116"/>
    </row>
    <row r="14" spans="2:9" ht="36" customHeight="1" x14ac:dyDescent="0.25">
      <c r="B14" s="114"/>
      <c r="C14" s="115"/>
      <c r="D14" s="115"/>
      <c r="E14" s="115"/>
      <c r="F14" s="115"/>
      <c r="G14" s="115"/>
      <c r="H14" s="115"/>
      <c r="I14" s="116"/>
    </row>
    <row r="15" spans="2:9" ht="36" customHeight="1" x14ac:dyDescent="0.25">
      <c r="B15" s="114"/>
      <c r="C15" s="115"/>
      <c r="D15" s="115"/>
      <c r="E15" s="115"/>
      <c r="F15" s="115"/>
      <c r="G15" s="115"/>
      <c r="H15" s="115"/>
      <c r="I15" s="116"/>
    </row>
    <row r="16" spans="2:9" ht="36" customHeight="1" x14ac:dyDescent="0.25">
      <c r="B16" s="114"/>
      <c r="C16" s="115"/>
      <c r="D16" s="115"/>
      <c r="E16" s="115"/>
      <c r="F16" s="115"/>
      <c r="G16" s="115"/>
      <c r="H16" s="115"/>
      <c r="I16" s="116"/>
    </row>
    <row r="17" spans="2:9" ht="36" customHeight="1" x14ac:dyDescent="0.25">
      <c r="B17" s="114"/>
      <c r="C17" s="115"/>
      <c r="D17" s="115"/>
      <c r="E17" s="115"/>
      <c r="F17" s="115"/>
      <c r="G17" s="115"/>
      <c r="H17" s="115"/>
      <c r="I17" s="116"/>
    </row>
    <row r="18" spans="2:9" ht="36" customHeight="1" x14ac:dyDescent="0.25">
      <c r="B18" s="114"/>
      <c r="C18" s="115"/>
      <c r="D18" s="115"/>
      <c r="E18" s="115"/>
      <c r="F18" s="115"/>
      <c r="G18" s="115"/>
      <c r="H18" s="115"/>
      <c r="I18" s="116"/>
    </row>
    <row r="19" spans="2:9" ht="36" customHeight="1" x14ac:dyDescent="0.25">
      <c r="B19" s="114"/>
      <c r="C19" s="115"/>
      <c r="D19" s="115"/>
      <c r="E19" s="115"/>
      <c r="F19" s="115"/>
      <c r="G19" s="115"/>
      <c r="H19" s="115"/>
      <c r="I19" s="116"/>
    </row>
    <row r="20" spans="2:9" ht="36" customHeight="1" x14ac:dyDescent="0.25">
      <c r="B20" s="114"/>
      <c r="C20" s="115"/>
      <c r="D20" s="115"/>
      <c r="E20" s="115"/>
      <c r="F20" s="115"/>
      <c r="G20" s="115"/>
      <c r="H20" s="115"/>
      <c r="I20" s="116"/>
    </row>
    <row r="21" spans="2:9" ht="36" customHeight="1" thickBot="1" x14ac:dyDescent="0.3">
      <c r="B21" s="117"/>
      <c r="C21" s="118"/>
      <c r="D21" s="118"/>
      <c r="E21" s="118"/>
      <c r="F21" s="118"/>
      <c r="G21" s="118"/>
      <c r="H21" s="118"/>
      <c r="I21" s="119"/>
    </row>
    <row r="22" spans="2:9" x14ac:dyDescent="0.25">
      <c r="C22" s="60"/>
      <c r="D22" s="60"/>
      <c r="E22" s="60"/>
      <c r="F22" s="60"/>
      <c r="G22" s="60"/>
      <c r="H22" s="60"/>
    </row>
    <row r="23" spans="2:9" ht="20.25" customHeight="1" x14ac:dyDescent="0.25">
      <c r="B23" s="156" t="s">
        <v>4</v>
      </c>
      <c r="C23" s="156"/>
      <c r="D23" s="156"/>
      <c r="E23" s="157"/>
      <c r="F23" s="158"/>
      <c r="G23" s="158"/>
      <c r="H23" s="158"/>
      <c r="I23" s="159"/>
    </row>
    <row r="24" spans="2:9" ht="20.25" customHeight="1" x14ac:dyDescent="0.25">
      <c r="B24" s="156"/>
      <c r="C24" s="156"/>
      <c r="D24" s="156"/>
      <c r="E24" s="160"/>
      <c r="F24" s="161"/>
      <c r="G24" s="161"/>
      <c r="H24" s="161"/>
      <c r="I24" s="162"/>
    </row>
    <row r="25" spans="2:9" ht="5.25" customHeight="1" x14ac:dyDescent="0.25">
      <c r="E25" s="61"/>
      <c r="F25" s="61"/>
      <c r="G25" s="61"/>
      <c r="H25" s="61"/>
      <c r="I25" s="61"/>
    </row>
    <row r="26" spans="2:9" x14ac:dyDescent="0.25">
      <c r="B26" s="135" t="s">
        <v>5</v>
      </c>
      <c r="C26" s="135"/>
      <c r="D26" s="136"/>
      <c r="E26" s="123"/>
      <c r="F26" s="124"/>
      <c r="G26" s="124"/>
      <c r="H26" s="124"/>
      <c r="I26" s="125"/>
    </row>
    <row r="27" spans="2:9" ht="5.25" customHeight="1" x14ac:dyDescent="0.25">
      <c r="E27" s="61"/>
      <c r="F27" s="61"/>
      <c r="G27" s="61"/>
      <c r="H27" s="61"/>
      <c r="I27" s="61"/>
    </row>
    <row r="28" spans="2:9" x14ac:dyDescent="0.25">
      <c r="B28" s="135" t="s">
        <v>6</v>
      </c>
      <c r="C28" s="135"/>
      <c r="D28" s="136"/>
      <c r="E28" s="123"/>
      <c r="F28" s="124"/>
      <c r="G28" s="124"/>
      <c r="H28" s="124"/>
      <c r="I28" s="125"/>
    </row>
    <row r="29" spans="2:9" ht="5.25" customHeight="1" x14ac:dyDescent="0.25">
      <c r="E29" s="61"/>
      <c r="F29" s="61"/>
      <c r="G29" s="61"/>
      <c r="H29" s="61"/>
      <c r="I29" s="61"/>
    </row>
    <row r="30" spans="2:9" hidden="1" x14ac:dyDescent="0.25">
      <c r="B30" s="135" t="s">
        <v>7</v>
      </c>
      <c r="C30" s="135"/>
      <c r="D30" s="136"/>
      <c r="E30" s="123"/>
      <c r="F30" s="124"/>
      <c r="G30" s="124"/>
      <c r="H30" s="124"/>
      <c r="I30" s="125"/>
    </row>
    <row r="31" spans="2:9" ht="5.25" customHeight="1" x14ac:dyDescent="0.25"/>
    <row r="32" spans="2:9" x14ac:dyDescent="0.25">
      <c r="B32" s="135" t="s">
        <v>8</v>
      </c>
      <c r="C32" s="135"/>
      <c r="D32" s="136"/>
      <c r="E32" s="137" t="s">
        <v>9</v>
      </c>
      <c r="F32" s="138"/>
      <c r="G32" s="138"/>
      <c r="H32" s="138"/>
      <c r="I32" s="139"/>
    </row>
    <row r="35" spans="3:7" ht="15.75" x14ac:dyDescent="0.25">
      <c r="C35" s="129" t="s">
        <v>10</v>
      </c>
      <c r="D35" s="129"/>
      <c r="E35" s="129"/>
      <c r="F35" s="129"/>
      <c r="G35" s="93">
        <f>'Sala de máquinas'!D43+'Sala de máquinas'!D44</f>
        <v>0</v>
      </c>
    </row>
    <row r="36" spans="3:7" x14ac:dyDescent="0.25">
      <c r="C36" s="133" t="s">
        <v>11</v>
      </c>
      <c r="D36" s="133"/>
      <c r="E36" s="133"/>
      <c r="F36" s="133"/>
      <c r="G36" s="130">
        <f>SUM(I59,I65,I71,I77,I83,I89,I95,I101,I107,I145)+(SUM('Sala de máquinas'!D39:D42))-G35</f>
        <v>0</v>
      </c>
    </row>
    <row r="37" spans="3:7" x14ac:dyDescent="0.25">
      <c r="C37" s="133"/>
      <c r="D37" s="133"/>
      <c r="E37" s="133"/>
      <c r="F37" s="133"/>
      <c r="G37" s="131"/>
    </row>
    <row r="38" spans="3:7" ht="15.75" thickBot="1" x14ac:dyDescent="0.3">
      <c r="C38" s="134"/>
      <c r="D38" s="134"/>
      <c r="E38" s="134"/>
      <c r="F38" s="134"/>
      <c r="G38" s="132"/>
    </row>
    <row r="39" spans="3:7" ht="15.75" thickTop="1" x14ac:dyDescent="0.25"/>
    <row r="40" spans="3:7" x14ac:dyDescent="0.25">
      <c r="C40" s="163" t="s">
        <v>12</v>
      </c>
      <c r="D40" s="164"/>
      <c r="E40" s="164"/>
      <c r="F40" s="164"/>
      <c r="G40" s="165"/>
    </row>
    <row r="41" spans="3:7" x14ac:dyDescent="0.25">
      <c r="C41" s="166"/>
      <c r="D41" s="167"/>
      <c r="E41" s="167"/>
      <c r="F41" s="167"/>
      <c r="G41" s="168"/>
    </row>
    <row r="42" spans="3:7" ht="21" customHeight="1" x14ac:dyDescent="0.25">
      <c r="C42" s="166"/>
      <c r="D42" s="167"/>
      <c r="E42" s="167"/>
      <c r="F42" s="167"/>
      <c r="G42" s="168"/>
    </row>
    <row r="43" spans="3:7" x14ac:dyDescent="0.25">
      <c r="C43" s="166"/>
      <c r="D43" s="167"/>
      <c r="E43" s="167"/>
      <c r="F43" s="167"/>
      <c r="G43" s="168"/>
    </row>
    <row r="44" spans="3:7" x14ac:dyDescent="0.25">
      <c r="C44" s="166"/>
      <c r="D44" s="167"/>
      <c r="E44" s="167"/>
      <c r="F44" s="167"/>
      <c r="G44" s="168"/>
    </row>
    <row r="45" spans="3:7" x14ac:dyDescent="0.25">
      <c r="C45" s="166"/>
      <c r="D45" s="167"/>
      <c r="E45" s="167"/>
      <c r="F45" s="167"/>
      <c r="G45" s="168"/>
    </row>
    <row r="46" spans="3:7" x14ac:dyDescent="0.25">
      <c r="C46" s="166"/>
      <c r="D46" s="167"/>
      <c r="E46" s="167"/>
      <c r="F46" s="167"/>
      <c r="G46" s="168"/>
    </row>
    <row r="47" spans="3:7" x14ac:dyDescent="0.25">
      <c r="C47" s="166"/>
      <c r="D47" s="167"/>
      <c r="E47" s="167"/>
      <c r="F47" s="167"/>
      <c r="G47" s="168"/>
    </row>
    <row r="48" spans="3:7" x14ac:dyDescent="0.25">
      <c r="C48" s="166"/>
      <c r="D48" s="167"/>
      <c r="E48" s="167"/>
      <c r="F48" s="167"/>
      <c r="G48" s="168"/>
    </row>
    <row r="49" spans="2:9" ht="15.75" thickBot="1" x14ac:dyDescent="0.3">
      <c r="C49" s="169"/>
      <c r="D49" s="170"/>
      <c r="E49" s="170"/>
      <c r="F49" s="170"/>
      <c r="G49" s="171"/>
    </row>
    <row r="50" spans="2:9" ht="15.75" thickTop="1" x14ac:dyDescent="0.25"/>
    <row r="54" spans="2:9" ht="16.5" customHeight="1" x14ac:dyDescent="0.25"/>
    <row r="55" spans="2:9" ht="41.25" customHeight="1" x14ac:dyDescent="0.25"/>
    <row r="56" spans="2:9" ht="38.25" customHeight="1" x14ac:dyDescent="0.25">
      <c r="B56" s="143" t="s">
        <v>13</v>
      </c>
      <c r="C56" s="143"/>
      <c r="D56" s="143"/>
      <c r="E56" s="143"/>
      <c r="F56" s="143"/>
      <c r="G56" s="143"/>
      <c r="H56" s="143"/>
      <c r="I56" s="143"/>
    </row>
    <row r="57" spans="2:9" x14ac:dyDescent="0.25">
      <c r="B57" s="140" t="s">
        <v>14</v>
      </c>
      <c r="C57" s="141"/>
      <c r="D57" s="141"/>
      <c r="E57" s="141"/>
      <c r="F57" s="141"/>
      <c r="G57" s="141"/>
      <c r="H57" s="141"/>
      <c r="I57" s="142"/>
    </row>
    <row r="58" spans="2:9" ht="33" customHeight="1" x14ac:dyDescent="0.25">
      <c r="B58" s="62" t="s">
        <v>15</v>
      </c>
      <c r="C58" s="147" t="s">
        <v>16</v>
      </c>
      <c r="D58" s="148"/>
      <c r="E58" s="149"/>
      <c r="F58" s="62" t="s">
        <v>17</v>
      </c>
      <c r="G58" s="62" t="s">
        <v>18</v>
      </c>
      <c r="H58" s="62" t="s">
        <v>19</v>
      </c>
      <c r="I58" s="63" t="s">
        <v>20</v>
      </c>
    </row>
    <row r="59" spans="2:9" ht="14.1" customHeight="1" x14ac:dyDescent="0.25">
      <c r="B59" s="144" t="s">
        <v>21</v>
      </c>
      <c r="C59" s="150"/>
      <c r="D59" s="151"/>
      <c r="E59" s="152"/>
      <c r="F59" s="86"/>
      <c r="G59" s="87" t="b">
        <v>0</v>
      </c>
      <c r="H59" s="87" t="b">
        <v>0</v>
      </c>
      <c r="I59" s="178">
        <f>'Sala de máquinas'!E13+'Sala de máquinas'!AE27</f>
        <v>0</v>
      </c>
    </row>
    <row r="60" spans="2:9" ht="14.1" customHeight="1" x14ac:dyDescent="0.25">
      <c r="B60" s="145"/>
      <c r="C60" s="126" t="s">
        <v>22</v>
      </c>
      <c r="D60" s="127"/>
      <c r="E60" s="128"/>
      <c r="F60" s="109"/>
      <c r="G60" s="89" t="b">
        <v>0</v>
      </c>
      <c r="H60" s="89" t="b">
        <v>0</v>
      </c>
      <c r="I60" s="179"/>
    </row>
    <row r="61" spans="2:9" ht="14.1" customHeight="1" x14ac:dyDescent="0.25">
      <c r="B61" s="145"/>
      <c r="C61" s="126" t="s">
        <v>22</v>
      </c>
      <c r="D61" s="127"/>
      <c r="E61" s="128"/>
      <c r="F61" s="110"/>
      <c r="G61" s="89" t="b">
        <v>0</v>
      </c>
      <c r="H61" s="89" t="b">
        <v>0</v>
      </c>
      <c r="I61" s="179"/>
    </row>
    <row r="62" spans="2:9" ht="14.1" customHeight="1" x14ac:dyDescent="0.25">
      <c r="B62" s="145"/>
      <c r="C62" s="126" t="s">
        <v>22</v>
      </c>
      <c r="D62" s="127"/>
      <c r="E62" s="128"/>
      <c r="F62" s="110"/>
      <c r="G62" s="89" t="b">
        <v>0</v>
      </c>
      <c r="H62" s="89" t="b">
        <v>0</v>
      </c>
      <c r="I62" s="179"/>
    </row>
    <row r="63" spans="2:9" ht="14.1" customHeight="1" thickBot="1" x14ac:dyDescent="0.3">
      <c r="B63" s="146"/>
      <c r="C63" s="153" t="s">
        <v>22</v>
      </c>
      <c r="D63" s="154"/>
      <c r="E63" s="155"/>
      <c r="F63" s="111"/>
      <c r="G63" s="91" t="b">
        <v>0</v>
      </c>
      <c r="H63" s="91" t="b">
        <v>0</v>
      </c>
      <c r="I63" s="180"/>
    </row>
    <row r="64" spans="2:9" ht="3.95" customHeight="1" x14ac:dyDescent="0.25">
      <c r="I64" s="64"/>
    </row>
    <row r="65" spans="2:9" ht="14.1" customHeight="1" x14ac:dyDescent="0.25">
      <c r="B65" s="144" t="s">
        <v>23</v>
      </c>
      <c r="C65" s="185"/>
      <c r="D65" s="186"/>
      <c r="E65" s="187"/>
      <c r="F65" s="86"/>
      <c r="G65" s="87" t="b">
        <v>0</v>
      </c>
      <c r="H65" s="87" t="b">
        <v>0</v>
      </c>
      <c r="I65" s="178">
        <f>'Sala de máquinas'!E14+'Sala de máquinas'!E28</f>
        <v>0</v>
      </c>
    </row>
    <row r="66" spans="2:9" ht="14.1" customHeight="1" x14ac:dyDescent="0.25">
      <c r="B66" s="145"/>
      <c r="C66" s="181"/>
      <c r="D66" s="182"/>
      <c r="E66" s="183"/>
      <c r="F66" s="86"/>
      <c r="G66" s="89" t="b">
        <v>0</v>
      </c>
      <c r="H66" s="89" t="b">
        <v>0</v>
      </c>
      <c r="I66" s="179"/>
    </row>
    <row r="67" spans="2:9" ht="14.1" customHeight="1" x14ac:dyDescent="0.25">
      <c r="B67" s="145"/>
      <c r="C67" s="181"/>
      <c r="D67" s="182"/>
      <c r="E67" s="183"/>
      <c r="F67" s="88"/>
      <c r="G67" s="89" t="b">
        <v>0</v>
      </c>
      <c r="H67" s="89" t="b">
        <v>0</v>
      </c>
      <c r="I67" s="179"/>
    </row>
    <row r="68" spans="2:9" ht="14.1" customHeight="1" x14ac:dyDescent="0.25">
      <c r="B68" s="145"/>
      <c r="C68" s="181"/>
      <c r="D68" s="182"/>
      <c r="E68" s="183"/>
      <c r="F68" s="88"/>
      <c r="G68" s="89" t="b">
        <v>0</v>
      </c>
      <c r="H68" s="89" t="b">
        <v>0</v>
      </c>
      <c r="I68" s="179"/>
    </row>
    <row r="69" spans="2:9" ht="14.1" customHeight="1" thickBot="1" x14ac:dyDescent="0.3">
      <c r="B69" s="146"/>
      <c r="C69" s="188"/>
      <c r="D69" s="189"/>
      <c r="E69" s="190"/>
      <c r="F69" s="90"/>
      <c r="G69" s="91" t="b">
        <v>0</v>
      </c>
      <c r="H69" s="91" t="b">
        <v>0</v>
      </c>
      <c r="I69" s="180"/>
    </row>
    <row r="70" spans="2:9" ht="5.0999999999999996" customHeight="1" x14ac:dyDescent="0.25">
      <c r="I70" s="64"/>
    </row>
    <row r="71" spans="2:9" ht="14.1" customHeight="1" x14ac:dyDescent="0.25">
      <c r="B71" s="184" t="s">
        <v>24</v>
      </c>
      <c r="C71" s="185"/>
      <c r="D71" s="186"/>
      <c r="E71" s="187"/>
      <c r="F71" s="86"/>
      <c r="G71" s="87" t="b">
        <v>0</v>
      </c>
      <c r="H71" s="87" t="b">
        <v>0</v>
      </c>
      <c r="I71" s="178">
        <f>'Sala de máquinas'!E15+'Sala de máquinas'!AE29</f>
        <v>0</v>
      </c>
    </row>
    <row r="72" spans="2:9" ht="14.1" customHeight="1" x14ac:dyDescent="0.25">
      <c r="B72" s="145"/>
      <c r="C72" s="181"/>
      <c r="D72" s="182"/>
      <c r="E72" s="183"/>
      <c r="F72" s="88"/>
      <c r="G72" s="89" t="b">
        <v>0</v>
      </c>
      <c r="H72" s="89" t="b">
        <v>0</v>
      </c>
      <c r="I72" s="179"/>
    </row>
    <row r="73" spans="2:9" ht="14.1" customHeight="1" x14ac:dyDescent="0.25">
      <c r="B73" s="145"/>
      <c r="C73" s="181"/>
      <c r="D73" s="182"/>
      <c r="E73" s="183"/>
      <c r="F73" s="88"/>
      <c r="G73" s="89" t="b">
        <v>0</v>
      </c>
      <c r="H73" s="89" t="b">
        <v>0</v>
      </c>
      <c r="I73" s="179"/>
    </row>
    <row r="74" spans="2:9" ht="14.1" customHeight="1" x14ac:dyDescent="0.25">
      <c r="B74" s="145"/>
      <c r="C74" s="181"/>
      <c r="D74" s="182"/>
      <c r="E74" s="183"/>
      <c r="F74" s="88"/>
      <c r="G74" s="89" t="b">
        <v>0</v>
      </c>
      <c r="H74" s="89" t="b">
        <v>0</v>
      </c>
      <c r="I74" s="179"/>
    </row>
    <row r="75" spans="2:9" ht="14.1" customHeight="1" thickBot="1" x14ac:dyDescent="0.3">
      <c r="B75" s="146"/>
      <c r="C75" s="188"/>
      <c r="D75" s="189"/>
      <c r="E75" s="190"/>
      <c r="F75" s="90"/>
      <c r="G75" s="91" t="b">
        <v>0</v>
      </c>
      <c r="H75" s="91" t="b">
        <v>0</v>
      </c>
      <c r="I75" s="180"/>
    </row>
    <row r="76" spans="2:9" ht="3.95" customHeight="1" x14ac:dyDescent="0.25">
      <c r="I76" s="64"/>
    </row>
    <row r="77" spans="2:9" ht="14.1" customHeight="1" x14ac:dyDescent="0.25">
      <c r="B77" s="184" t="s">
        <v>25</v>
      </c>
      <c r="C77" s="185"/>
      <c r="D77" s="186"/>
      <c r="E77" s="187"/>
      <c r="F77" s="86"/>
      <c r="G77" s="87" t="b">
        <v>0</v>
      </c>
      <c r="H77" s="87" t="b">
        <v>0</v>
      </c>
      <c r="I77" s="178">
        <f xml:space="preserve"> 'Sala de máquinas'!E16+'Sala de máquinas'!AE30</f>
        <v>0</v>
      </c>
    </row>
    <row r="78" spans="2:9" ht="14.1" customHeight="1" x14ac:dyDescent="0.25">
      <c r="B78" s="145"/>
      <c r="C78" s="181"/>
      <c r="D78" s="182"/>
      <c r="E78" s="183"/>
      <c r="F78" s="86"/>
      <c r="G78" s="89" t="b">
        <v>0</v>
      </c>
      <c r="H78" s="89" t="b">
        <v>0</v>
      </c>
      <c r="I78" s="179"/>
    </row>
    <row r="79" spans="2:9" ht="14.1" customHeight="1" x14ac:dyDescent="0.25">
      <c r="B79" s="145"/>
      <c r="C79" s="181"/>
      <c r="D79" s="182"/>
      <c r="E79" s="183"/>
      <c r="F79" s="88"/>
      <c r="G79" s="89" t="b">
        <v>0</v>
      </c>
      <c r="H79" s="89" t="b">
        <v>0</v>
      </c>
      <c r="I79" s="179"/>
    </row>
    <row r="80" spans="2:9" ht="14.1" customHeight="1" x14ac:dyDescent="0.25">
      <c r="B80" s="145"/>
      <c r="C80" s="181"/>
      <c r="D80" s="182"/>
      <c r="E80" s="183"/>
      <c r="F80" s="88"/>
      <c r="G80" s="89" t="b">
        <v>0</v>
      </c>
      <c r="H80" s="89" t="b">
        <v>0</v>
      </c>
      <c r="I80" s="179"/>
    </row>
    <row r="81" spans="2:9" ht="14.1" customHeight="1" thickBot="1" x14ac:dyDescent="0.3">
      <c r="B81" s="146"/>
      <c r="C81" s="188"/>
      <c r="D81" s="189"/>
      <c r="E81" s="190"/>
      <c r="F81" s="90"/>
      <c r="G81" s="91" t="b">
        <v>0</v>
      </c>
      <c r="H81" s="91" t="b">
        <v>0</v>
      </c>
      <c r="I81" s="180"/>
    </row>
    <row r="82" spans="2:9" ht="3.95" customHeight="1" x14ac:dyDescent="0.25">
      <c r="I82" s="64"/>
    </row>
    <row r="83" spans="2:9" ht="14.1" customHeight="1" x14ac:dyDescent="0.25">
      <c r="B83" s="184" t="s">
        <v>26</v>
      </c>
      <c r="C83" s="185"/>
      <c r="D83" s="186"/>
      <c r="E83" s="187"/>
      <c r="F83" s="86"/>
      <c r="G83" s="87" t="b">
        <v>0</v>
      </c>
      <c r="H83" s="87" t="b">
        <v>0</v>
      </c>
      <c r="I83" s="178">
        <f>'Sala de máquinas'!E17+'Sala de máquinas'!AE31</f>
        <v>0</v>
      </c>
    </row>
    <row r="84" spans="2:9" ht="14.1" customHeight="1" x14ac:dyDescent="0.25">
      <c r="B84" s="145"/>
      <c r="C84" s="181"/>
      <c r="D84" s="182"/>
      <c r="E84" s="183"/>
      <c r="F84" s="88"/>
      <c r="G84" s="89" t="b">
        <v>0</v>
      </c>
      <c r="H84" s="89" t="b">
        <v>0</v>
      </c>
      <c r="I84" s="179"/>
    </row>
    <row r="85" spans="2:9" ht="14.1" customHeight="1" x14ac:dyDescent="0.25">
      <c r="B85" s="145"/>
      <c r="C85" s="181"/>
      <c r="D85" s="182"/>
      <c r="E85" s="183"/>
      <c r="F85" s="88"/>
      <c r="G85" s="89" t="b">
        <v>0</v>
      </c>
      <c r="H85" s="89" t="b">
        <v>0</v>
      </c>
      <c r="I85" s="179"/>
    </row>
    <row r="86" spans="2:9" ht="14.1" customHeight="1" x14ac:dyDescent="0.25">
      <c r="B86" s="145"/>
      <c r="C86" s="181"/>
      <c r="D86" s="182"/>
      <c r="E86" s="183"/>
      <c r="F86" s="88"/>
      <c r="G86" s="89" t="b">
        <v>0</v>
      </c>
      <c r="H86" s="89" t="b">
        <v>0</v>
      </c>
      <c r="I86" s="179"/>
    </row>
    <row r="87" spans="2:9" ht="14.1" customHeight="1" thickBot="1" x14ac:dyDescent="0.3">
      <c r="B87" s="146"/>
      <c r="C87" s="188"/>
      <c r="D87" s="189"/>
      <c r="E87" s="190"/>
      <c r="F87" s="90"/>
      <c r="G87" s="91" t="b">
        <v>0</v>
      </c>
      <c r="H87" s="91" t="b">
        <v>0</v>
      </c>
      <c r="I87" s="180"/>
    </row>
    <row r="88" spans="2:9" ht="5.0999999999999996" customHeight="1" x14ac:dyDescent="0.25">
      <c r="I88" s="64"/>
    </row>
    <row r="89" spans="2:9" ht="14.1" customHeight="1" x14ac:dyDescent="0.25">
      <c r="B89" s="184" t="s">
        <v>27</v>
      </c>
      <c r="C89" s="185"/>
      <c r="D89" s="186"/>
      <c r="E89" s="187"/>
      <c r="F89" s="86"/>
      <c r="G89" s="87" t="b">
        <v>0</v>
      </c>
      <c r="H89" s="65"/>
      <c r="I89" s="178">
        <f>'Sala de máquinas'!E18</f>
        <v>0</v>
      </c>
    </row>
    <row r="90" spans="2:9" ht="14.1" customHeight="1" x14ac:dyDescent="0.25">
      <c r="B90" s="145"/>
      <c r="C90" s="181"/>
      <c r="D90" s="182"/>
      <c r="E90" s="183"/>
      <c r="F90" s="88"/>
      <c r="G90" s="89" t="b">
        <v>0</v>
      </c>
      <c r="H90" s="66"/>
      <c r="I90" s="179"/>
    </row>
    <row r="91" spans="2:9" ht="14.1" customHeight="1" x14ac:dyDescent="0.25">
      <c r="B91" s="145"/>
      <c r="C91" s="181"/>
      <c r="D91" s="182"/>
      <c r="E91" s="183"/>
      <c r="F91" s="88"/>
      <c r="G91" s="89" t="b">
        <v>0</v>
      </c>
      <c r="H91" s="66"/>
      <c r="I91" s="179"/>
    </row>
    <row r="92" spans="2:9" ht="14.1" customHeight="1" x14ac:dyDescent="0.25">
      <c r="B92" s="145"/>
      <c r="C92" s="181"/>
      <c r="D92" s="182"/>
      <c r="E92" s="183"/>
      <c r="F92" s="88"/>
      <c r="G92" s="89" t="b">
        <v>0</v>
      </c>
      <c r="H92" s="66"/>
      <c r="I92" s="179"/>
    </row>
    <row r="93" spans="2:9" ht="14.1" customHeight="1" thickBot="1" x14ac:dyDescent="0.3">
      <c r="B93" s="146"/>
      <c r="C93" s="188"/>
      <c r="D93" s="189"/>
      <c r="E93" s="190"/>
      <c r="F93" s="90"/>
      <c r="G93" s="91" t="b">
        <v>0</v>
      </c>
      <c r="H93" s="67"/>
      <c r="I93" s="180"/>
    </row>
    <row r="94" spans="2:9" ht="3.95" customHeight="1" x14ac:dyDescent="0.25">
      <c r="I94" s="64"/>
    </row>
    <row r="95" spans="2:9" ht="14.1" customHeight="1" x14ac:dyDescent="0.25">
      <c r="B95" s="184" t="s">
        <v>28</v>
      </c>
      <c r="C95" s="185"/>
      <c r="D95" s="186"/>
      <c r="E95" s="187"/>
      <c r="F95" s="86"/>
      <c r="G95" s="87" t="b">
        <v>0</v>
      </c>
      <c r="H95" s="65"/>
      <c r="I95" s="178">
        <f>'Sala de máquinas'!E32+'Sala de máquinas'!E19</f>
        <v>0</v>
      </c>
    </row>
    <row r="96" spans="2:9" ht="14.1" customHeight="1" x14ac:dyDescent="0.25">
      <c r="B96" s="145"/>
      <c r="C96" s="181"/>
      <c r="D96" s="182"/>
      <c r="E96" s="183"/>
      <c r="F96" s="88"/>
      <c r="G96" s="89" t="b">
        <v>0</v>
      </c>
      <c r="H96" s="66"/>
      <c r="I96" s="179"/>
    </row>
    <row r="97" spans="2:9" ht="14.1" customHeight="1" x14ac:dyDescent="0.25">
      <c r="B97" s="145"/>
      <c r="C97" s="181"/>
      <c r="D97" s="182"/>
      <c r="E97" s="183"/>
      <c r="F97" s="88"/>
      <c r="G97" s="89" t="b">
        <v>0</v>
      </c>
      <c r="H97" s="66"/>
      <c r="I97" s="179"/>
    </row>
    <row r="98" spans="2:9" ht="14.1" customHeight="1" x14ac:dyDescent="0.25">
      <c r="B98" s="145"/>
      <c r="C98" s="181"/>
      <c r="D98" s="182"/>
      <c r="E98" s="183"/>
      <c r="F98" s="88"/>
      <c r="G98" s="89" t="b">
        <v>0</v>
      </c>
      <c r="H98" s="66"/>
      <c r="I98" s="179"/>
    </row>
    <row r="99" spans="2:9" ht="14.1" customHeight="1" thickBot="1" x14ac:dyDescent="0.3">
      <c r="B99" s="146"/>
      <c r="C99" s="188"/>
      <c r="D99" s="189"/>
      <c r="E99" s="190"/>
      <c r="F99" s="90"/>
      <c r="G99" s="91" t="b">
        <v>0</v>
      </c>
      <c r="H99" s="67"/>
      <c r="I99" s="180"/>
    </row>
    <row r="100" spans="2:9" ht="3.95" customHeight="1" x14ac:dyDescent="0.25">
      <c r="I100" s="64"/>
    </row>
    <row r="101" spans="2:9" ht="14.1" customHeight="1" x14ac:dyDescent="0.25">
      <c r="B101" s="184" t="s">
        <v>29</v>
      </c>
      <c r="C101" s="185"/>
      <c r="D101" s="186"/>
      <c r="E101" s="187"/>
      <c r="F101" s="86"/>
      <c r="G101" s="65"/>
      <c r="H101" s="87" t="b">
        <v>0</v>
      </c>
      <c r="I101" s="178" cm="1">
        <f t="array" ref="I101">IF(AND(COUNTIF(F101:F105, "&lt;&gt;") &gt; 0, COUNTIF(F101:F105, "&lt;&gt;") = COUNTIF(H101:H105, TRUE), SUMPRODUCT((F101:F105&lt;&gt;"")*(H101:H105=TRUE)) = COUNTIF(F101:F105, "&lt;&gt;")), 1, 0)</f>
        <v>0</v>
      </c>
    </row>
    <row r="102" spans="2:9" ht="14.1" customHeight="1" x14ac:dyDescent="0.25">
      <c r="B102" s="145"/>
      <c r="C102" s="181"/>
      <c r="D102" s="182"/>
      <c r="E102" s="183"/>
      <c r="F102" s="88"/>
      <c r="G102" s="66"/>
      <c r="H102" s="89" t="b">
        <v>0</v>
      </c>
      <c r="I102" s="179"/>
    </row>
    <row r="103" spans="2:9" ht="14.1" customHeight="1" x14ac:dyDescent="0.25">
      <c r="B103" s="145"/>
      <c r="C103" s="181"/>
      <c r="D103" s="182"/>
      <c r="E103" s="183"/>
      <c r="F103" s="88"/>
      <c r="G103" s="66"/>
      <c r="H103" s="89" t="b">
        <v>0</v>
      </c>
      <c r="I103" s="179"/>
    </row>
    <row r="104" spans="2:9" ht="14.1" customHeight="1" x14ac:dyDescent="0.25">
      <c r="B104" s="145"/>
      <c r="C104" s="181"/>
      <c r="D104" s="182"/>
      <c r="E104" s="183"/>
      <c r="F104" s="88"/>
      <c r="G104" s="66"/>
      <c r="H104" s="89" t="b">
        <v>0</v>
      </c>
      <c r="I104" s="179"/>
    </row>
    <row r="105" spans="2:9" ht="14.1" customHeight="1" thickBot="1" x14ac:dyDescent="0.3">
      <c r="B105" s="146"/>
      <c r="C105" s="188"/>
      <c r="D105" s="189"/>
      <c r="E105" s="190"/>
      <c r="F105" s="90"/>
      <c r="G105" s="67"/>
      <c r="H105" s="91" t="b">
        <v>0</v>
      </c>
      <c r="I105" s="180"/>
    </row>
    <row r="106" spans="2:9" ht="5.0999999999999996" customHeight="1" x14ac:dyDescent="0.25">
      <c r="F106" s="68"/>
      <c r="I106" s="64"/>
    </row>
    <row r="107" spans="2:9" ht="14.1" customHeight="1" x14ac:dyDescent="0.25">
      <c r="B107" s="184" t="s">
        <v>30</v>
      </c>
      <c r="C107" s="185"/>
      <c r="D107" s="186"/>
      <c r="E107" s="187"/>
      <c r="F107" s="86"/>
      <c r="G107" s="87" t="b">
        <v>0</v>
      </c>
      <c r="H107" s="87" t="b">
        <v>0</v>
      </c>
      <c r="I107" s="178">
        <f>'Sala de máquinas'!E20+'Sala de máquinas'!AE34</f>
        <v>0</v>
      </c>
    </row>
    <row r="108" spans="2:9" ht="14.1" customHeight="1" x14ac:dyDescent="0.25">
      <c r="B108" s="145"/>
      <c r="C108" s="181"/>
      <c r="D108" s="182"/>
      <c r="E108" s="183"/>
      <c r="F108" s="88"/>
      <c r="G108" s="89" t="b">
        <v>0</v>
      </c>
      <c r="H108" s="89" t="b">
        <v>0</v>
      </c>
      <c r="I108" s="179"/>
    </row>
    <row r="109" spans="2:9" ht="14.1" customHeight="1" x14ac:dyDescent="0.25">
      <c r="B109" s="145"/>
      <c r="C109" s="181"/>
      <c r="D109" s="182"/>
      <c r="E109" s="183"/>
      <c r="F109" s="88"/>
      <c r="G109" s="89" t="b">
        <v>0</v>
      </c>
      <c r="H109" s="89" t="b">
        <v>0</v>
      </c>
      <c r="I109" s="179"/>
    </row>
    <row r="110" spans="2:9" ht="14.1" customHeight="1" x14ac:dyDescent="0.25">
      <c r="B110" s="145"/>
      <c r="C110" s="181"/>
      <c r="D110" s="182"/>
      <c r="E110" s="183"/>
      <c r="F110" s="88"/>
      <c r="G110" s="89" t="b">
        <v>0</v>
      </c>
      <c r="H110" s="89" t="b">
        <v>0</v>
      </c>
      <c r="I110" s="179"/>
    </row>
    <row r="111" spans="2:9" ht="14.1" customHeight="1" thickBot="1" x14ac:dyDescent="0.3">
      <c r="B111" s="146"/>
      <c r="C111" s="188"/>
      <c r="D111" s="189"/>
      <c r="E111" s="190"/>
      <c r="F111" s="90"/>
      <c r="G111" s="91" t="b">
        <v>0</v>
      </c>
      <c r="H111" s="91" t="b">
        <v>0</v>
      </c>
      <c r="I111" s="180"/>
    </row>
    <row r="113" spans="2:11" ht="2.4500000000000002" customHeight="1" x14ac:dyDescent="0.25">
      <c r="C113" s="61"/>
      <c r="D113" s="61"/>
    </row>
    <row r="115" spans="2:11" ht="30.6" customHeight="1" x14ac:dyDescent="0.25"/>
    <row r="116" spans="2:11" x14ac:dyDescent="0.25">
      <c r="B116" s="69"/>
      <c r="C116" s="70"/>
      <c r="D116" s="70"/>
      <c r="E116" s="70"/>
      <c r="F116" s="70"/>
      <c r="G116" s="70"/>
      <c r="H116" s="70"/>
      <c r="I116" s="70"/>
    </row>
    <row r="117" spans="2:11" x14ac:dyDescent="0.25">
      <c r="B117" s="70"/>
      <c r="C117" s="70"/>
      <c r="D117" s="70"/>
      <c r="E117" s="70"/>
      <c r="F117" s="70"/>
      <c r="G117" s="70"/>
      <c r="H117" s="70"/>
      <c r="I117" s="70"/>
    </row>
    <row r="118" spans="2:11" x14ac:dyDescent="0.25">
      <c r="F118" s="198"/>
      <c r="G118" s="198"/>
      <c r="H118" s="198"/>
      <c r="I118" s="198"/>
    </row>
    <row r="121" spans="2:11" ht="67.5" customHeight="1" x14ac:dyDescent="0.25"/>
    <row r="122" spans="2:11" x14ac:dyDescent="0.25">
      <c r="B122" s="191" t="s">
        <v>31</v>
      </c>
      <c r="C122" s="191"/>
      <c r="D122" s="191"/>
      <c r="E122" s="191"/>
      <c r="F122" s="191"/>
      <c r="G122" s="191"/>
      <c r="H122" s="191"/>
      <c r="I122" s="94" t="b">
        <v>0</v>
      </c>
      <c r="K122" t="b">
        <f>OR(AND(G59=TRUE, F59&lt;&gt;""), AND(G60=TRUE, F60&lt;&gt;""), AND(G61=TRUE, F61&lt;&gt;""), AND(G62=TRUE, F62&lt;&gt;""), AND(G63=TRUE, F63&lt;&gt;""))</f>
        <v>0</v>
      </c>
    </row>
    <row r="123" spans="2:11" ht="13.5" customHeight="1" x14ac:dyDescent="0.25">
      <c r="B123" s="236" t="s">
        <v>32</v>
      </c>
      <c r="C123" s="236"/>
      <c r="D123" s="236"/>
      <c r="E123" s="236"/>
      <c r="F123" s="236"/>
      <c r="G123" s="236"/>
      <c r="H123" s="236"/>
      <c r="I123" s="237"/>
    </row>
    <row r="124" spans="2:11" ht="13.5" customHeight="1" x14ac:dyDescent="0.25">
      <c r="B124" s="236"/>
      <c r="C124" s="236"/>
      <c r="D124" s="236"/>
      <c r="E124" s="236"/>
      <c r="F124" s="236"/>
      <c r="G124" s="236"/>
      <c r="H124" s="236"/>
      <c r="I124" s="237"/>
    </row>
    <row r="125" spans="2:11" ht="13.5" customHeight="1" x14ac:dyDescent="0.25">
      <c r="B125" s="236"/>
      <c r="C125" s="236"/>
      <c r="D125" s="236"/>
      <c r="E125" s="236"/>
      <c r="F125" s="236"/>
      <c r="G125" s="236"/>
      <c r="H125" s="236"/>
      <c r="I125" s="237"/>
    </row>
    <row r="126" spans="2:11" ht="13.5" customHeight="1" x14ac:dyDescent="0.25">
      <c r="B126" s="236"/>
      <c r="C126" s="236"/>
      <c r="D126" s="236"/>
      <c r="E126" s="236"/>
      <c r="F126" s="236"/>
      <c r="G126" s="236"/>
      <c r="H126" s="236"/>
      <c r="I126" s="237"/>
    </row>
    <row r="127" spans="2:11" ht="13.5" customHeight="1" thickBot="1" x14ac:dyDescent="0.3">
      <c r="B127" s="238"/>
      <c r="C127" s="238"/>
      <c r="D127" s="238"/>
      <c r="E127" s="238"/>
      <c r="F127" s="238"/>
      <c r="G127" s="238"/>
      <c r="H127" s="238"/>
      <c r="I127" s="239"/>
    </row>
    <row r="128" spans="2:11" ht="123.95" customHeight="1" thickTop="1" x14ac:dyDescent="0.25"/>
    <row r="129" spans="2:9" x14ac:dyDescent="0.25">
      <c r="B129" s="191" t="s">
        <v>33</v>
      </c>
      <c r="C129" s="191"/>
      <c r="D129" s="191"/>
      <c r="E129" s="191"/>
      <c r="F129" s="191"/>
      <c r="G129" s="191"/>
      <c r="H129" s="191"/>
      <c r="I129" s="94" t="b">
        <v>0</v>
      </c>
    </row>
    <row r="130" spans="2:9" ht="15" customHeight="1" x14ac:dyDescent="0.25">
      <c r="B130" s="192" t="s">
        <v>34</v>
      </c>
      <c r="C130" s="192"/>
      <c r="D130" s="192"/>
      <c r="E130" s="192" t="s">
        <v>16</v>
      </c>
      <c r="F130" s="192"/>
      <c r="G130" s="95" t="s">
        <v>17</v>
      </c>
      <c r="H130" s="192" t="s">
        <v>35</v>
      </c>
      <c r="I130" s="195"/>
    </row>
    <row r="131" spans="2:9" ht="15" customHeight="1" thickBot="1" x14ac:dyDescent="0.3">
      <c r="B131" s="193"/>
      <c r="C131" s="193"/>
      <c r="D131" s="193"/>
      <c r="E131" s="194"/>
      <c r="F131" s="194"/>
      <c r="G131" s="96"/>
      <c r="H131" s="196"/>
      <c r="I131" s="197"/>
    </row>
    <row r="132" spans="2:9" ht="71.099999999999994" customHeight="1" thickTop="1" x14ac:dyDescent="0.25"/>
    <row r="133" spans="2:9" x14ac:dyDescent="0.25">
      <c r="B133" s="191" t="s">
        <v>36</v>
      </c>
      <c r="C133" s="191"/>
      <c r="D133" s="191"/>
      <c r="E133" s="191"/>
      <c r="F133" s="191"/>
      <c r="G133" s="191"/>
      <c r="H133" s="191"/>
      <c r="I133" s="94" t="b">
        <v>0</v>
      </c>
    </row>
    <row r="134" spans="2:9" ht="15.95" customHeight="1" x14ac:dyDescent="0.25">
      <c r="B134" s="192" t="s">
        <v>37</v>
      </c>
      <c r="C134" s="192"/>
      <c r="D134" s="192"/>
      <c r="E134" s="192"/>
      <c r="F134" s="192" t="s">
        <v>38</v>
      </c>
      <c r="G134" s="192"/>
      <c r="H134" s="95" t="s">
        <v>39</v>
      </c>
      <c r="I134" s="97" t="s">
        <v>40</v>
      </c>
    </row>
    <row r="135" spans="2:9" x14ac:dyDescent="0.25">
      <c r="B135" s="192"/>
      <c r="C135" s="192"/>
      <c r="D135" s="192"/>
      <c r="E135" s="192"/>
      <c r="F135" s="226"/>
      <c r="G135" s="226"/>
      <c r="H135" s="98"/>
      <c r="I135" s="99"/>
    </row>
    <row r="136" spans="2:9" x14ac:dyDescent="0.25">
      <c r="B136" s="192"/>
      <c r="C136" s="192"/>
      <c r="D136" s="192"/>
      <c r="E136" s="192"/>
      <c r="F136" s="226"/>
      <c r="G136" s="226"/>
      <c r="H136" s="98"/>
      <c r="I136" s="99"/>
    </row>
    <row r="137" spans="2:9" x14ac:dyDescent="0.25">
      <c r="B137" s="192"/>
      <c r="C137" s="192"/>
      <c r="D137" s="192"/>
      <c r="E137" s="192"/>
      <c r="F137" s="226"/>
      <c r="G137" s="226"/>
      <c r="H137" s="98"/>
      <c r="I137" s="99"/>
    </row>
    <row r="138" spans="2:9" x14ac:dyDescent="0.25">
      <c r="B138" s="192"/>
      <c r="C138" s="192"/>
      <c r="D138" s="192"/>
      <c r="E138" s="192"/>
      <c r="F138" s="226"/>
      <c r="G138" s="226"/>
      <c r="H138" s="98"/>
      <c r="I138" s="99"/>
    </row>
    <row r="139" spans="2:9" x14ac:dyDescent="0.25">
      <c r="B139" s="192"/>
      <c r="C139" s="192"/>
      <c r="D139" s="192"/>
      <c r="E139" s="192"/>
      <c r="F139" s="227"/>
      <c r="G139" s="227"/>
      <c r="H139" s="100"/>
      <c r="I139" s="101"/>
    </row>
    <row r="140" spans="2:9" ht="15" customHeight="1" thickBot="1" x14ac:dyDescent="0.3">
      <c r="B140" s="193"/>
      <c r="C140" s="193"/>
      <c r="D140" s="193"/>
      <c r="E140" s="193"/>
      <c r="F140" s="218"/>
      <c r="G140" s="218"/>
      <c r="H140" s="102"/>
      <c r="I140" s="103"/>
    </row>
    <row r="141" spans="2:9" ht="108.95" customHeight="1" thickTop="1" x14ac:dyDescent="0.25">
      <c r="B141" s="71"/>
      <c r="C141" s="71"/>
      <c r="D141" s="71"/>
      <c r="E141" s="71"/>
      <c r="F141" s="72"/>
      <c r="G141" s="72"/>
      <c r="H141" s="73"/>
      <c r="I141" s="74"/>
    </row>
    <row r="142" spans="2:9" ht="15" customHeight="1" thickBot="1" x14ac:dyDescent="0.3">
      <c r="B142" s="225" t="s">
        <v>41</v>
      </c>
      <c r="C142" s="225"/>
      <c r="D142" s="225"/>
      <c r="E142" s="225"/>
      <c r="F142" s="225"/>
      <c r="G142" s="225"/>
      <c r="H142" s="225"/>
      <c r="I142" s="104" t="b">
        <v>0</v>
      </c>
    </row>
    <row r="143" spans="2:9" ht="39.950000000000003" customHeight="1" thickTop="1" x14ac:dyDescent="0.25">
      <c r="B143" s="75"/>
      <c r="C143" s="75"/>
      <c r="D143" s="75"/>
      <c r="E143" s="75"/>
      <c r="F143" s="75"/>
      <c r="G143" s="75"/>
      <c r="H143" s="75"/>
      <c r="I143" s="4"/>
    </row>
    <row r="144" spans="2:9" x14ac:dyDescent="0.25">
      <c r="B144" s="191" t="s">
        <v>42</v>
      </c>
      <c r="C144" s="191"/>
      <c r="D144" s="191"/>
      <c r="E144" s="191"/>
      <c r="F144" s="191"/>
      <c r="G144" s="191"/>
      <c r="H144" s="191"/>
      <c r="I144" s="231"/>
    </row>
    <row r="145" spans="2:9" x14ac:dyDescent="0.25">
      <c r="B145" s="232" t="s">
        <v>43</v>
      </c>
      <c r="C145" s="232"/>
      <c r="D145" s="232"/>
      <c r="E145" s="232"/>
      <c r="F145" s="232"/>
      <c r="G145" s="105" t="s">
        <v>44</v>
      </c>
      <c r="H145" s="106">
        <f>IF(AND(G145="Sí", OR(E32="Largometraje cinematográfico de ficción o animación", E32="Largometraje cinematográfico documental")), 1, 0)</f>
        <v>0</v>
      </c>
      <c r="I145" s="234">
        <f>SUM(H145:H146)</f>
        <v>0</v>
      </c>
    </row>
    <row r="146" spans="2:9" ht="15.75" thickBot="1" x14ac:dyDescent="0.3">
      <c r="B146" s="233" t="s">
        <v>45</v>
      </c>
      <c r="C146" s="233"/>
      <c r="D146" s="233"/>
      <c r="E146" s="233"/>
      <c r="F146" s="233"/>
      <c r="G146" s="107" t="s">
        <v>44</v>
      </c>
      <c r="H146" s="108">
        <f>IF(AND(G146="No económicos o hasta 1999 €", OR(E32="Largometraje cinematográfico de ficción o animación", E32="Largometraje cinematográfico documental")), 0.5, IF(AND(G146="A partir de 2000 €", OR(E32="Largometraje cinematográfico de ficción o animación", E32="Largometraje cinematográfico documental")), 1, 0))</f>
        <v>0</v>
      </c>
      <c r="I146" s="235"/>
    </row>
    <row r="147" spans="2:9" ht="142.5" customHeight="1" thickTop="1" x14ac:dyDescent="0.25">
      <c r="B147" s="76"/>
      <c r="C147" s="76"/>
      <c r="D147" s="76"/>
      <c r="E147" s="76"/>
      <c r="F147" s="76"/>
      <c r="G147" s="77"/>
      <c r="H147" s="78"/>
      <c r="I147" s="79"/>
    </row>
    <row r="148" spans="2:9" ht="27" customHeight="1" x14ac:dyDescent="0.25">
      <c r="B148" s="76"/>
      <c r="C148" s="76"/>
      <c r="D148" s="76"/>
      <c r="E148" s="76"/>
      <c r="F148" s="76"/>
      <c r="G148" s="77"/>
      <c r="H148" s="78"/>
      <c r="I148" s="79"/>
    </row>
    <row r="149" spans="2:9" ht="30.75" customHeight="1" thickBot="1" x14ac:dyDescent="0.3">
      <c r="B149" s="61"/>
      <c r="C149" s="76"/>
      <c r="D149" s="76"/>
      <c r="E149" s="76"/>
      <c r="F149" s="76"/>
      <c r="G149" s="76"/>
      <c r="H149" s="76"/>
      <c r="I149" s="76"/>
    </row>
    <row r="150" spans="2:9" ht="57.75" customHeight="1" thickTop="1" thickBot="1" x14ac:dyDescent="0.3">
      <c r="C150" s="228" t="s">
        <v>46</v>
      </c>
      <c r="D150" s="229"/>
      <c r="E150" s="229"/>
      <c r="F150" s="229"/>
      <c r="G150" s="229"/>
      <c r="H150" s="230"/>
      <c r="I150" s="80"/>
    </row>
    <row r="151" spans="2:9" ht="78.75" customHeight="1" thickTop="1" x14ac:dyDescent="0.25"/>
    <row r="152" spans="2:9" x14ac:dyDescent="0.25">
      <c r="B152" s="211" t="s">
        <v>47</v>
      </c>
      <c r="C152" s="211"/>
      <c r="D152" s="216"/>
      <c r="E152" s="216"/>
      <c r="F152" s="216"/>
      <c r="G152" s="216"/>
      <c r="H152" s="216"/>
      <c r="I152" s="217"/>
    </row>
    <row r="153" spans="2:9" ht="15.75" thickBot="1" x14ac:dyDescent="0.3">
      <c r="B153" s="212" t="s">
        <v>48</v>
      </c>
      <c r="C153" s="212"/>
      <c r="D153" s="213"/>
      <c r="E153" s="214"/>
      <c r="F153" s="214"/>
      <c r="G153" s="214"/>
      <c r="H153" s="214"/>
      <c r="I153" s="215"/>
    </row>
    <row r="154" spans="2:9" ht="15.75" thickTop="1" x14ac:dyDescent="0.25"/>
    <row r="155" spans="2:9" ht="15.75" thickBot="1" x14ac:dyDescent="0.3">
      <c r="B155" s="212" t="s">
        <v>49</v>
      </c>
      <c r="C155" s="212"/>
      <c r="D155" s="214"/>
      <c r="E155" s="214"/>
      <c r="F155" s="214"/>
      <c r="G155" s="214"/>
      <c r="H155" s="214"/>
      <c r="I155" s="215"/>
    </row>
    <row r="156" spans="2:9" ht="60" customHeight="1" thickTop="1" x14ac:dyDescent="0.25">
      <c r="B156" s="81"/>
      <c r="C156" s="81"/>
      <c r="D156" s="82"/>
      <c r="E156" s="82"/>
      <c r="F156" s="82"/>
      <c r="G156" s="82"/>
      <c r="H156" s="82"/>
      <c r="I156" s="82"/>
    </row>
    <row r="157" spans="2:9" x14ac:dyDescent="0.25">
      <c r="B157" s="219" t="s">
        <v>50</v>
      </c>
      <c r="C157" s="220"/>
      <c r="D157" s="220"/>
      <c r="E157" s="220"/>
      <c r="F157" s="220"/>
      <c r="G157" s="220"/>
      <c r="H157" s="220"/>
      <c r="I157" s="221"/>
    </row>
    <row r="158" spans="2:9" ht="15.75" thickBot="1" x14ac:dyDescent="0.3">
      <c r="B158" s="222"/>
      <c r="C158" s="223"/>
      <c r="D158" s="223"/>
      <c r="E158" s="223"/>
      <c r="F158" s="223"/>
      <c r="G158" s="223"/>
      <c r="H158" s="223"/>
      <c r="I158" s="224"/>
    </row>
    <row r="159" spans="2:9" ht="15" customHeight="1" x14ac:dyDescent="0.25"/>
    <row r="160" spans="2:9" ht="26.1" customHeight="1" x14ac:dyDescent="0.25">
      <c r="B160" s="202" t="s">
        <v>51</v>
      </c>
      <c r="C160" s="203"/>
      <c r="D160" s="203"/>
      <c r="E160" s="203"/>
      <c r="F160" s="203"/>
      <c r="G160" s="203"/>
      <c r="H160" s="203"/>
      <c r="I160" s="204"/>
    </row>
    <row r="161" spans="2:9" ht="26.1" customHeight="1" x14ac:dyDescent="0.25">
      <c r="B161" s="205"/>
      <c r="C161" s="206"/>
      <c r="D161" s="206"/>
      <c r="E161" s="206"/>
      <c r="F161" s="206"/>
      <c r="G161" s="206"/>
      <c r="H161" s="206"/>
      <c r="I161" s="207"/>
    </row>
    <row r="162" spans="2:9" ht="26.1" customHeight="1" x14ac:dyDescent="0.25">
      <c r="B162" s="205"/>
      <c r="C162" s="206"/>
      <c r="D162" s="206"/>
      <c r="E162" s="206"/>
      <c r="F162" s="206"/>
      <c r="G162" s="206"/>
      <c r="H162" s="206"/>
      <c r="I162" s="207"/>
    </row>
    <row r="163" spans="2:9" ht="26.1" customHeight="1" x14ac:dyDescent="0.25">
      <c r="B163" s="205"/>
      <c r="C163" s="206"/>
      <c r="D163" s="206"/>
      <c r="E163" s="206"/>
      <c r="F163" s="206"/>
      <c r="G163" s="206"/>
      <c r="H163" s="206"/>
      <c r="I163" s="207"/>
    </row>
    <row r="164" spans="2:9" ht="26.1" customHeight="1" x14ac:dyDescent="0.25">
      <c r="B164" s="205"/>
      <c r="C164" s="206"/>
      <c r="D164" s="206"/>
      <c r="E164" s="206"/>
      <c r="F164" s="206"/>
      <c r="G164" s="206"/>
      <c r="H164" s="206"/>
      <c r="I164" s="207"/>
    </row>
    <row r="165" spans="2:9" ht="26.1" customHeight="1" x14ac:dyDescent="0.25">
      <c r="B165" s="205"/>
      <c r="C165" s="206"/>
      <c r="D165" s="206"/>
      <c r="E165" s="206"/>
      <c r="F165" s="206"/>
      <c r="G165" s="206"/>
      <c r="H165" s="206"/>
      <c r="I165" s="207"/>
    </row>
    <row r="166" spans="2:9" ht="26.1" customHeight="1" x14ac:dyDescent="0.25">
      <c r="B166" s="205"/>
      <c r="C166" s="206"/>
      <c r="D166" s="206"/>
      <c r="E166" s="206"/>
      <c r="F166" s="206"/>
      <c r="G166" s="206"/>
      <c r="H166" s="206"/>
      <c r="I166" s="207"/>
    </row>
    <row r="167" spans="2:9" ht="35.25" customHeight="1" x14ac:dyDescent="0.25">
      <c r="B167" s="205"/>
      <c r="C167" s="206"/>
      <c r="D167" s="206"/>
      <c r="E167" s="206"/>
      <c r="F167" s="206"/>
      <c r="G167" s="206"/>
      <c r="H167" s="206"/>
      <c r="I167" s="207"/>
    </row>
    <row r="168" spans="2:9" ht="41.25" customHeight="1" x14ac:dyDescent="0.25">
      <c r="B168" s="205"/>
      <c r="C168" s="206"/>
      <c r="D168" s="206"/>
      <c r="E168" s="206"/>
      <c r="F168" s="206"/>
      <c r="G168" s="206"/>
      <c r="H168" s="206"/>
      <c r="I168" s="207"/>
    </row>
    <row r="169" spans="2:9" ht="30.75" customHeight="1" x14ac:dyDescent="0.25">
      <c r="B169" s="208"/>
      <c r="C169" s="209"/>
      <c r="D169" s="209"/>
      <c r="E169" s="209"/>
      <c r="F169" s="209"/>
      <c r="G169" s="209"/>
      <c r="H169" s="209"/>
      <c r="I169" s="210"/>
    </row>
    <row r="170" spans="2:9" ht="15.75" thickBot="1" x14ac:dyDescent="0.3">
      <c r="B170" s="113" t="s">
        <v>52</v>
      </c>
      <c r="C170" s="83"/>
      <c r="D170" s="84"/>
      <c r="E170" s="112" t="b">
        <v>0</v>
      </c>
      <c r="F170" s="84"/>
      <c r="G170" s="84"/>
      <c r="H170" s="84"/>
      <c r="I170" s="85"/>
    </row>
    <row r="171" spans="2:9" ht="7.5" customHeight="1" x14ac:dyDescent="0.25"/>
    <row r="172" spans="2:9" x14ac:dyDescent="0.25">
      <c r="B172" s="172" t="s">
        <v>53</v>
      </c>
      <c r="C172" s="173"/>
      <c r="D172" s="173"/>
      <c r="E172" s="173"/>
      <c r="F172" s="173"/>
      <c r="G172" s="173"/>
      <c r="H172" s="173"/>
      <c r="I172" s="174"/>
    </row>
    <row r="173" spans="2:9" ht="15.75" thickBot="1" x14ac:dyDescent="0.3">
      <c r="B173" s="175"/>
      <c r="C173" s="176"/>
      <c r="D173" s="176"/>
      <c r="E173" s="176"/>
      <c r="F173" s="176"/>
      <c r="G173" s="176"/>
      <c r="H173" s="176"/>
      <c r="I173" s="177"/>
    </row>
  </sheetData>
  <sheetProtection algorithmName="SHA-512" hashValue="HZMI74853SsI5KGS3VEk5o691znVcuaNHOVDAmSC303ZO97ty0xOaMkGYUqsbngjb+fRSvTe/UUNunxzO+5S+A==" saltValue="cw4H0XQwuQougcyqCPWkIA==" spinCount="100000" sheet="1" objects="1" scenarios="1" selectLockedCells="1"/>
  <protectedRanges>
    <protectedRange sqref="G59:H63 G65:H69 G71:H75 G77:H81 G83:H87 G89:G93 G95:G99 H101:H105 G107:H111" name="Rango1"/>
  </protectedRanges>
  <customSheetViews>
    <customSheetView guid="{964A2F63-CDDB-4E6B-AD0F-D1BB1C1E6DC4}" scale="70" showPageBreaks="1" showGridLines="0" printArea="1" view="pageLayout" showRuler="0">
      <selection activeCell="K1" sqref="K1"/>
      <rowBreaks count="2" manualBreakCount="2">
        <brk id="52" min="1" max="8" man="1"/>
        <brk id="120" min="1" max="8" man="1"/>
      </rowBreaks>
      <colBreaks count="1" manualBreakCount="1">
        <brk id="9" min="1" max="28" man="1"/>
      </colBreaks>
      <pageMargins left="0" right="0" top="0" bottom="0" header="0" footer="0"/>
      <pageSetup paperSize="9" scale="82" orientation="portrait" r:id="rId1"/>
    </customSheetView>
  </customSheetViews>
  <mergeCells count="118">
    <mergeCell ref="B11:I11"/>
    <mergeCell ref="B160:I169"/>
    <mergeCell ref="B152:C152"/>
    <mergeCell ref="B153:C153"/>
    <mergeCell ref="D153:I153"/>
    <mergeCell ref="D152:I152"/>
    <mergeCell ref="B134:E140"/>
    <mergeCell ref="F140:G140"/>
    <mergeCell ref="B157:I158"/>
    <mergeCell ref="B142:H142"/>
    <mergeCell ref="F134:G134"/>
    <mergeCell ref="F135:G135"/>
    <mergeCell ref="F136:G136"/>
    <mergeCell ref="F137:G137"/>
    <mergeCell ref="F138:G138"/>
    <mergeCell ref="F139:G139"/>
    <mergeCell ref="B155:C155"/>
    <mergeCell ref="D155:I155"/>
    <mergeCell ref="C150:H150"/>
    <mergeCell ref="B144:I144"/>
    <mergeCell ref="B145:F145"/>
    <mergeCell ref="B146:F146"/>
    <mergeCell ref="I145:I146"/>
    <mergeCell ref="B123:I127"/>
    <mergeCell ref="B122:H122"/>
    <mergeCell ref="B129:H129"/>
    <mergeCell ref="B130:D131"/>
    <mergeCell ref="E130:F130"/>
    <mergeCell ref="E131:F131"/>
    <mergeCell ref="H130:I130"/>
    <mergeCell ref="H131:I131"/>
    <mergeCell ref="B133:H133"/>
    <mergeCell ref="I101:I105"/>
    <mergeCell ref="I107:I111"/>
    <mergeCell ref="F118:I118"/>
    <mergeCell ref="C109:E109"/>
    <mergeCell ref="I95:I99"/>
    <mergeCell ref="B101:B105"/>
    <mergeCell ref="C101:E101"/>
    <mergeCell ref="C102:E102"/>
    <mergeCell ref="C103:E103"/>
    <mergeCell ref="C104:E104"/>
    <mergeCell ref="C105:E105"/>
    <mergeCell ref="B95:B99"/>
    <mergeCell ref="C95:E95"/>
    <mergeCell ref="C96:E96"/>
    <mergeCell ref="C97:E97"/>
    <mergeCell ref="C98:E98"/>
    <mergeCell ref="C99:E99"/>
    <mergeCell ref="C69:E69"/>
    <mergeCell ref="B71:B75"/>
    <mergeCell ref="C89:E89"/>
    <mergeCell ref="C90:E90"/>
    <mergeCell ref="C110:E110"/>
    <mergeCell ref="C111:E111"/>
    <mergeCell ref="B107:B111"/>
    <mergeCell ref="C107:E107"/>
    <mergeCell ref="C108:E108"/>
    <mergeCell ref="C91:E91"/>
    <mergeCell ref="I77:I81"/>
    <mergeCell ref="I83:I87"/>
    <mergeCell ref="I89:I93"/>
    <mergeCell ref="B89:B93"/>
    <mergeCell ref="C93:E93"/>
    <mergeCell ref="B83:B87"/>
    <mergeCell ref="C83:E83"/>
    <mergeCell ref="C84:E84"/>
    <mergeCell ref="C85:E85"/>
    <mergeCell ref="C86:E86"/>
    <mergeCell ref="C87:E87"/>
    <mergeCell ref="C40:G40"/>
    <mergeCell ref="C41:G49"/>
    <mergeCell ref="B172:I173"/>
    <mergeCell ref="I65:I69"/>
    <mergeCell ref="C92:E92"/>
    <mergeCell ref="I59:I63"/>
    <mergeCell ref="B26:D26"/>
    <mergeCell ref="B77:B81"/>
    <mergeCell ref="C77:E77"/>
    <mergeCell ref="C78:E78"/>
    <mergeCell ref="C79:E79"/>
    <mergeCell ref="C80:E80"/>
    <mergeCell ref="C81:E81"/>
    <mergeCell ref="C71:E71"/>
    <mergeCell ref="C72:E72"/>
    <mergeCell ref="C73:E73"/>
    <mergeCell ref="C74:E74"/>
    <mergeCell ref="C75:E75"/>
    <mergeCell ref="B65:B69"/>
    <mergeCell ref="C65:E65"/>
    <mergeCell ref="C66:E66"/>
    <mergeCell ref="C67:E67"/>
    <mergeCell ref="C68:E68"/>
    <mergeCell ref="I71:I75"/>
    <mergeCell ref="B12:I21"/>
    <mergeCell ref="B5:I6"/>
    <mergeCell ref="B9:I9"/>
    <mergeCell ref="E26:I26"/>
    <mergeCell ref="E28:I28"/>
    <mergeCell ref="C61:E61"/>
    <mergeCell ref="C62:E62"/>
    <mergeCell ref="C35:F35"/>
    <mergeCell ref="G36:G38"/>
    <mergeCell ref="C36:F38"/>
    <mergeCell ref="B28:D28"/>
    <mergeCell ref="B30:D30"/>
    <mergeCell ref="B32:D32"/>
    <mergeCell ref="E30:I30"/>
    <mergeCell ref="E32:I32"/>
    <mergeCell ref="B57:I57"/>
    <mergeCell ref="B56:I56"/>
    <mergeCell ref="B59:B63"/>
    <mergeCell ref="C58:E58"/>
    <mergeCell ref="C59:E59"/>
    <mergeCell ref="C60:E60"/>
    <mergeCell ref="C63:E63"/>
    <mergeCell ref="B23:D24"/>
    <mergeCell ref="E23:I24"/>
  </mergeCells>
  <phoneticPr fontId="10" type="noConversion"/>
  <conditionalFormatting sqref="F59:F111">
    <cfRule type="duplicateValues" dxfId="1" priority="2"/>
  </conditionalFormatting>
  <conditionalFormatting sqref="I122">
    <cfRule type="expression" dxfId="0" priority="1">
      <formula>K122=FALSE</formula>
    </cfRule>
  </conditionalFormatting>
  <dataValidations xWindow="587" yWindow="423" count="95">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Title="Omita espacios y guiones" prompt="Introduzca los 8 números seguidos de la letra sin espacios ni guiones." sqref="F107 F71 F83 F89 F95 F101" xr:uid="{0265A9CA-D532-4F84-8082-0B708B6F9EDB}">
      <formula1>AND(ISNUMBER(VALUE(LEFT(F71,8))),LEN(F71)=9)</formula1>
    </dataValidation>
    <dataValidation type="custom" errorStyle="warning" allowBlank="1" showInputMessage="1" showErrorMessage="1" errorTitle="Opción no válida." error="No se puede activar esta celda porque la categoría de la obra es &quot;Largometraje cinematográfico de ficción o animación&quot;, que no puntúa." promptTitle="Confirme la modalidad" prompt="Este apartado solo puntúa en:_x000a__x000a_- Largometraje cinematográfico documental_x000a__x000a_- Películas y documentales para TV: DOCUMENTALES" sqref="G107" xr:uid="{23A01D5B-812B-4EE0-8D53-9DC85AD156BB}">
      <formula1>IF(OR(E32="Largometraje cinematográfico documental",E32="Películas y documentales para TV: DOCUMENTAL",E32="Películas y documentales para TV: FICCIÓN",E32="Películas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108" xr:uid="{2499448C-6562-43C4-A9D1-65068E908567}">
      <formula1>IF(OR(E32="Largometraje cinematográfico documental",E32="Películas y documentales para TV: DOCUMENTAL",E32="Películas y documentales para TV: FICCIÓN",E32="Películas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109" xr:uid="{0F2C3F6A-9D07-4CB6-AEB2-939E837A38D8}">
      <formula1>IF(OR(E32="Largometraje cinematográfico documental",E32="Películas y documentales para TV: DOCUMENTAL",E32="Películas y documentales para TV: FICCIÓN",E32="Películas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110" xr:uid="{45018C31-E35B-4AB7-A944-450912EDFB67}">
      <formula1>IF(OR(E32="Largometraje cinematográfico documental",E32="Películas y documentales para TV: DOCUMENTAL",E32="Películas y documentales para TV: FICCIÓN",E32="Películas y documentales para TV: DOCUMENTAL"),TRUE,FALSE)</formula1>
    </dataValidation>
    <dataValidation type="custom" allowBlank="1" showErrorMessage="1" promptTitle="Confirme categoría" prompt="Este apartado solo puntúa en:_x000a__x000a_- Largometraje cinematográfico documental_x000a__x000a_- Películas y documentales para TV: DOCUMENTALES" sqref="G111" xr:uid="{871F89E1-2452-4949-874E-7E95C719C38C}">
      <formula1>IF(OR(E32="Largometraje cinematográfico documental",E32="Películas y documentales para TV: DOCUMENTAL",E32="Películas y documentales para TV: FICCIÓN",E32="Películas y documentales para TV: DOCUMENTAL"),TRUE,FALSE)</formula1>
    </dataValidation>
    <dataValidation type="custom" allowBlank="1" showInputMessage="1" showErrorMessage="1" promptTitle="Confirme la modalidad" prompt="Este apartado solo puntúa en :_x000a__x000a_- Largometraje cinematográfico de ficción_x000a__x000a_- Películas y documentales para TV: PELÍCULA DE FICCIÓN" sqref="G89" xr:uid="{6176DB4F-329B-465F-82A7-45BA15EF0982}">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90" xr:uid="{A10A75B9-67EC-458A-A7B8-A9E9ED19F14C}">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91" xr:uid="{7585EFDD-D373-40C0-B754-D2BE8D8921DE}">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92" xr:uid="{B1945B42-F1E4-41B4-AD0A-6EBA84D0E338}">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_x000a__x000a_- Películas y documentales para TV: PELÍCULA DE FICCIÓN" sqref="G93" xr:uid="{8258AC4B-430C-4803-8643-D54CCA1035FB}">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 (ANIMACiÓN)_x000a__x000a_- Películas y documentales para TV: PELÍCULA DE FICCIÓN - ANIMACIÓN" sqref="G99" xr:uid="{1AA47B5F-F27D-42C0-956E-60CF2D2581AE}">
      <formula1>IF(OR(E32="Largometraje cinematográfico documental",E32="Películas y documentales para TV: DOCUMENTAL",E32="Elija un elemento"),FALSE,TRUE)</formula1>
    </dataValidation>
    <dataValidation type="custom" allowBlank="1" showInputMessage="1" showErrorMessage="1" promptTitle="Confirme la modalidad" prompt="Este apartado solo puntúa en :_x000a__x000a_- Largometraje cinematográfico de ficción (ANIMACiÓN)_x000a__x000a_- Películas y documentales para TV: PELÍCULA DE FICCIÓN - ANIMACIÓN" sqref="G95" xr:uid="{EAA2FB05-B840-4C11-96CF-1D3F8417613F}">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Este apartado solo puntúa en :_x000a__x000a_- Largometraje cinematográfico de ficción (ANIMACiÓN)_x000a__x000a_- Películas y documentales para TV: PELÍCULA DE FICCIÓN - ANIMACIÓN" sqref="G96" xr:uid="{32A8E2A2-477D-490E-B763-972C018C5D3B}">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 (ANIMACiÓN)_x000a__x000a_- Películas y documentales para TV: PELÍCULA DE FICCIÓN - ANIMACIÓN" sqref="G97" xr:uid="{641DD70D-3AC0-42A2-9982-D89EE6E49DBF}">
      <formula1>IF(OR(E32="Largometraje cinematográfico documental",E32="Películas y documentales para TV: DOCUMENTAL",E32="Elija un elemento"),FALSE,TRUE)</formula1>
    </dataValidation>
    <dataValidation type="custom" allowBlank="1" showErrorMessage="1" promptTitle="Confirme la categoría" prompt="Este apartado solo puntúa en :_x000a__x000a_- Largometraje cinematográfico de ficción (ANIMACiÓN)_x000a__x000a_- Películas y documentales para TV: PELÍCULA DE FICCIÓN - ANIMACIÓN" sqref="G98" xr:uid="{BEC4732F-8743-423C-9A3E-A50C9AD9ECDD}">
      <formula1>IF(OR(E32="Largometraje cinematográfico documental",E32="Películas y documentales para TV: DOCUMENTAL",E32="Elija un elemento"),FALSE,TRUE)</formula1>
    </dataValidation>
    <dataValidation type="whole" errorStyle="information" operator="greaterThanOrEqual" allowBlank="1" showInputMessage="1" showErrorMessage="1" errorTitle="Documentación necesaria" sqref="F137:G137" xr:uid="{2CF156B4-A028-42DF-8A59-CDF855E46B40}">
      <formula1>20</formula1>
    </dataValidation>
    <dataValidation errorStyle="information" operator="greaterThanOrEqual" allowBlank="1" showInputMessage="1" showErrorMessage="1" errorTitle="Documentación necesaria" promptTitle="Documentación necesaria" sqref="F136:G136" xr:uid="{B272DDEC-57DC-4BBA-8A56-0785B6FF3BA6}"/>
    <dataValidation type="custom" allowBlank="1" showInputMessage="1" showErrorMessage="1" errorTitle="Espacios o guiones" error="No se permiten espacios ni guiones. Por favor, introduzca el número y la letra solamente." promptTitle="Introduzca número y letra" prompt="No introduzca espacios ni guiones" sqref="CV48" xr:uid="{A5619F31-0D1D-4F75-860D-ACBBDD381F31}">
      <formula1>AND(ISERROR(FIND(" ",#REF!)), ISERROR(FIND("-", #REF!)))</formula1>
    </dataValidation>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Title="Omita espacios y guiones." sqref="F72" xr:uid="{FF5E7B32-60B9-4B9C-9C6A-A5B5E6A9AF0C}">
      <formula1>AND(ISNUMBER(VALUE(LEFT(F72,8))),LEN(F72)=9)</formula1>
    </dataValidation>
    <dataValidation type="custom" allowBlank="1" showInputMessage="1" showErrorMessage="1" errorTitle="Omita espacios y guiones" promptTitle="Omita espacios y guiones" sqref="CV56" xr:uid="{64E7C423-F2B7-4D83-AD58-243930AA5C4D}">
      <formula1>AND(ISERROR(FIND(" ",F61)), ISERROR(FIND("-",F61)), LEN(F61) &lt;= 8)</formula1>
    </dataValidation>
    <dataValidation type="custom" allowBlank="1" showInputMessage="1" showErrorMessage="1" errorTitle="Omita espacios y guiones" error="Por favor, omita en estas celdas espacios y guiones._x000a_Gracias." sqref="CV67" xr:uid="{5DF2E32D-174C-4ECC-877A-377AD48404A0}">
      <formula1>AND(ISERROR(FIND(" ",F72)), ISERROR(FIND("-",F72)), LEN(F72) &lt;= 8)</formula1>
    </dataValidation>
    <dataValidation type="custom" allowBlank="1" showInputMessage="1" showErrorMessage="1" errorTitle="Primero debe elegir la categoría" prompt="Asegúrese de haber seleccionado la modalidad a la que se presenta." sqref="G59" xr:uid="{A9A11ED9-6DA6-4E9C-9CAD-794F4B73C8E2}">
      <formula1>IF(E32="Elija un elemento",FALSE,TRUE)</formula1>
    </dataValidation>
    <dataValidation type="custom" allowBlank="1" showInputMessage="1" showErrorMessage="1" sqref="H68" xr:uid="{2F9EBA81-8120-4DFD-9849-27382049AE22}">
      <formula1>IF(F35="Elija un elemento",FALSE,TRUE)</formula1>
    </dataValidation>
    <dataValidation type="custom" allowBlank="1" showInputMessage="1" error="Asegúrese de haber seleccionado la modalidad a la que se presenta." prompt="Asegúrese de haber seleccionado la modalidad a la que se presenta." sqref="G60" xr:uid="{4C8CD2EC-CEEF-4F85-BEFB-E16047664A82}">
      <formula1>IF(E32="Elija un elemento",FALSE,TRUE)</formula1>
    </dataValidation>
    <dataValidation type="custom" allowBlank="1" showInputMessage="1" showErrorMessage="1" sqref="G61" xr:uid="{210E9DF9-782D-4F7F-AF08-7D2825FEC02D}">
      <formula1>IF(E32="Elija un elemento",FALSE,TRUE)</formula1>
    </dataValidation>
    <dataValidation type="custom" allowBlank="1" showInputMessage="1" showErrorMessage="1" sqref="G62" xr:uid="{8F96655C-7F42-49D1-928F-EEC07E4BE61C}">
      <formula1>IF(E32="Elija un elemento",FALSE,TRUE)</formula1>
    </dataValidation>
    <dataValidation type="custom" allowBlank="1" showInputMessage="1" showErrorMessage="1" sqref="G63" xr:uid="{4A3F3434-43A6-4FFE-BCDA-EC3CCAA831D1}">
      <formula1>IF(E32="Elija un elemento",FALSE,TRUE)</formula1>
    </dataValidation>
    <dataValidation type="custom" allowBlank="1" showInputMessage="1" showErrorMessage="1" prompt="Asegúrese de haber seleccionado la categoría a la que se presenta." sqref="H59" xr:uid="{6A8F0DC8-7139-49FC-B454-7D9FFC9D6E67}">
      <formula1>IF(E32="Elija un elemento",FALSE,TRUE)</formula1>
    </dataValidation>
    <dataValidation type="custom" allowBlank="1" showInputMessage="1" showErrorMessage="1" sqref="H60" xr:uid="{B2668D95-02E8-43B8-BD49-F3747AE85092}">
      <formula1>IF(E32="Elija un elemento",FALSE,TRUE)</formula1>
    </dataValidation>
    <dataValidation type="custom" allowBlank="1" showInputMessage="1" showErrorMessage="1" sqref="H61" xr:uid="{D2FDD779-A26B-4724-B34C-52D93CDB0674}">
      <formula1>IF(E32="Elija un elemento",FALSE,TRUE)</formula1>
    </dataValidation>
    <dataValidation type="custom" allowBlank="1" showInputMessage="1" showErrorMessage="1" sqref="H62" xr:uid="{E60486C9-9F03-4D6E-904C-798158D31D88}">
      <formula1>IF(E32="Elija un elemento",FALSE,TRUE)</formula1>
    </dataValidation>
    <dataValidation type="custom" allowBlank="1" showInputMessage="1" showErrorMessage="1" sqref="H63" xr:uid="{43E3551A-AE03-477D-B6F1-66363B10B8DA}">
      <formula1>IF(E32="Elija un elemento",FALSE,TRUE)</formula1>
    </dataValidation>
    <dataValidation type="custom" allowBlank="1" showInputMessage="1" showErrorMessage="1" prompt="Asegúrese de haber seleccionado la categoría a la que se presenta." sqref="H65" xr:uid="{DAC44695-A7E1-4F3E-B0AE-CFBE703AC71B}">
      <formula1>IF(E32="Elija un elemento",FALSE,TRUE)</formula1>
    </dataValidation>
    <dataValidation type="custom" allowBlank="1" showInputMessage="1" showErrorMessage="1" sqref="G66" xr:uid="{3F7E0C50-30BE-49D6-8F75-8B3853223769}">
      <formula1>IF(E32="Elija un elemento",FALSE,TRUE)</formula1>
    </dataValidation>
    <dataValidation type="custom" allowBlank="1" showInputMessage="1" showErrorMessage="1" sqref="H66" xr:uid="{45E14467-5712-4018-9F99-4AA24DF2113F}">
      <formula1>IF(E32="Elija un elemento",FALSE,TRUE)</formula1>
    </dataValidation>
    <dataValidation type="custom" allowBlank="1" showInputMessage="1" showErrorMessage="1" sqref="G67" xr:uid="{F7F2B971-56E3-482C-B8EA-4DD68CAC1CB8}">
      <formula1>IF(E32="Elija un elemento",FALSE,TRUE)</formula1>
    </dataValidation>
    <dataValidation type="custom" allowBlank="1" showInputMessage="1" showErrorMessage="1" sqref="H67" xr:uid="{7C1963D9-2B57-489D-B5BE-D7BBF5AAF28D}">
      <formula1>IF(E32="Elija un elemento",FALSE,TRUE)</formula1>
    </dataValidation>
    <dataValidation type="custom" allowBlank="1" showInputMessage="1" showErrorMessage="1" sqref="G68" xr:uid="{2816F775-2E21-4D4D-8FBD-3F5CC857D5FD}">
      <formula1>IF(E32="Elija un elemento",FALSE,TRUE)</formula1>
    </dataValidation>
    <dataValidation type="custom" allowBlank="1" showInputMessage="1" showErrorMessage="1" sqref="G69" xr:uid="{54B7B1E3-25EE-4BE8-940A-984A66B225D8}">
      <formula1>IF(E32="Elija un elemento",FALSE,TRUE)</formula1>
    </dataValidation>
    <dataValidation type="custom" allowBlank="1" showInputMessage="1" showErrorMessage="1" sqref="H69" xr:uid="{E87A4A1D-42E3-4858-B8E6-C3D4AA3CB950}">
      <formula1>IF(E32="Elija un elemento",FALSE,TRUE)</formula1>
    </dataValidation>
    <dataValidation type="custom" allowBlank="1" showInputMessage="1" showErrorMessage="1" prompt="Asegúrese de haber seleccionado la modalidad a la que se presenta." sqref="G71" xr:uid="{C597C0A3-A12B-4122-9C0F-A62E441D92C7}">
      <formula1>IF(E32="Elija un elemento",FALSE,TRUE)</formula1>
    </dataValidation>
    <dataValidation type="custom" allowBlank="1" showInputMessage="1" showErrorMessage="1" sqref="G72" xr:uid="{6EAC6420-B840-41DB-A490-17BE77DE3CC9}">
      <formula1>IF(E32="Elija un elemento",FALSE,TRUE)</formula1>
    </dataValidation>
    <dataValidation type="custom" allowBlank="1" showInputMessage="1" showErrorMessage="1" sqref="G73" xr:uid="{5F42F7C7-441F-4783-85E6-98410EA12395}">
      <formula1>IF(E32="Elija un elemento",FALSE,TRUE)</formula1>
    </dataValidation>
    <dataValidation type="custom" allowBlank="1" showInputMessage="1" showErrorMessage="1" sqref="G74" xr:uid="{FC3FA6FF-90A0-4A1F-8710-4FAE35AA8525}">
      <formula1>IF(E32="Elija un elemento",FALSE,TRUE)</formula1>
    </dataValidation>
    <dataValidation type="custom" allowBlank="1" showInputMessage="1" showErrorMessage="1" sqref="G75" xr:uid="{4818C092-8C98-48A4-B025-036474ED82F6}">
      <formula1>IF(E32="Elija un elemento",FALSE,TRUE)</formula1>
    </dataValidation>
    <dataValidation type="custom" allowBlank="1" showInputMessage="1" showErrorMessage="1" prompt="Asegúrese de haber seleccionado la categoría a la que se presenta." sqref="H71" xr:uid="{127D60EE-6058-4017-85AC-6464A58C7C9F}">
      <formula1>IF(E32="Elija un elemento",FALSE,TRUE)</formula1>
    </dataValidation>
    <dataValidation type="custom" allowBlank="1" showInputMessage="1" showErrorMessage="1" sqref="H72" xr:uid="{F395B8A5-62EB-442C-A96D-407B24A32E43}">
      <formula1>IF(E32="Elija un elemento",FALSE,TRUE)</formula1>
    </dataValidation>
    <dataValidation type="custom" allowBlank="1" showInputMessage="1" showErrorMessage="1" sqref="H73" xr:uid="{D76126EB-60FC-467E-A3CF-D78DC44E57F1}">
      <formula1>IF(E32="Elija un elemento",FALSE,TRUE)</formula1>
    </dataValidation>
    <dataValidation type="custom" allowBlank="1" showInputMessage="1" showErrorMessage="1" sqref="H74" xr:uid="{B27E1769-E5EE-442F-869C-6CEC95450598}">
      <formula1>IF(E32="Elija un elemento",FALSE,TRUE)</formula1>
    </dataValidation>
    <dataValidation type="custom" allowBlank="1" showInputMessage="1" showErrorMessage="1" sqref="H75" xr:uid="{C94344A1-4974-4C82-AE85-A9DE5C91A122}">
      <formula1>IF(E32="Elija un elemento",FALSE,TRUE)</formula1>
    </dataValidation>
    <dataValidation type="custom" allowBlank="1" showInputMessage="1" showErrorMessage="1" prompt="Asegúrese de haber seleccionado la modalidad a la que se presenta." sqref="G77" xr:uid="{43C6EA6E-1EA0-4619-B32D-58F1D7F41AA9}">
      <formula1>IF(E32="Elija un elemento",FALSE,TRUE)</formula1>
    </dataValidation>
    <dataValidation type="custom" allowBlank="1" showInputMessage="1" showErrorMessage="1" sqref="G78" xr:uid="{A878C9DD-1D38-4D94-A8E9-FBED80D8B68A}">
      <formula1>IF(E32="Elija un elemento",FALSE,TRUE)</formula1>
    </dataValidation>
    <dataValidation type="custom" allowBlank="1" showInputMessage="1" showErrorMessage="1" sqref="G79" xr:uid="{5ADCF8E0-817D-40EF-91D5-8FE2C005F028}">
      <formula1>IF(E32="Elija un elemento",FALSE,TRUE)</formula1>
    </dataValidation>
    <dataValidation type="custom" allowBlank="1" showInputMessage="1" showErrorMessage="1" sqref="G80" xr:uid="{21FAD518-2EFE-423F-90AB-ECF3AA3EDC05}">
      <formula1>IF(E32="Elija un elemento",FALSE,TRUE)</formula1>
    </dataValidation>
    <dataValidation type="custom" allowBlank="1" showInputMessage="1" showErrorMessage="1" sqref="G81" xr:uid="{4388E026-2708-4E0A-B7D2-D0744E0C3B46}">
      <formula1>IF(E32="Elija un elemento",FALSE,TRUE)</formula1>
    </dataValidation>
    <dataValidation type="custom" allowBlank="1" showInputMessage="1" showErrorMessage="1" prompt="Asegúrese de haber seleccionado la categoría a la que se presenta." sqref="H77" xr:uid="{EF09E1D0-355B-49D9-B13A-E1619244280C}">
      <formula1>IF(E32="Elija un elemento",FALSE,TRUE)</formula1>
    </dataValidation>
    <dataValidation type="custom" allowBlank="1" showInputMessage="1" showErrorMessage="1" sqref="H78" xr:uid="{B59ACF84-6822-4589-A367-F4BDBE64858E}">
      <formula1>IF(E32="Elija un elemento",FALSE,TRUE)</formula1>
    </dataValidation>
    <dataValidation type="custom" allowBlank="1" showInputMessage="1" showErrorMessage="1" sqref="H79" xr:uid="{C32BB444-1993-4B35-B3AD-EEB66221F03E}">
      <formula1>IF(E32="Elija un elemento",FALSE,TRUE)</formula1>
    </dataValidation>
    <dataValidation type="custom" allowBlank="1" showInputMessage="1" showErrorMessage="1" sqref="H80" xr:uid="{FDB4C15F-C183-48E1-8349-8BF578B1467A}">
      <formula1>IF(E32="Elija un elemento",FALSE,TRUE)</formula1>
    </dataValidation>
    <dataValidation type="custom" allowBlank="1" showInputMessage="1" showErrorMessage="1" sqref="H81" xr:uid="{85BC397F-1916-4BFA-B133-67F2F5359FA6}">
      <formula1>IF(E32="Elija un elemento",FALSE,TRUE)</formula1>
    </dataValidation>
    <dataValidation type="custom" allowBlank="1" showInputMessage="1" showErrorMessage="1" prompt="Asegúrese de haber seleccionado la modalidad a la que se presenta." sqref="G83" xr:uid="{139909A3-553A-4C17-B98B-D46FB08C3560}">
      <formula1>IF(E32="Elija un elemento",FALSE,TRUE)</formula1>
    </dataValidation>
    <dataValidation type="custom" allowBlank="1" showInputMessage="1" showErrorMessage="1" sqref="G84" xr:uid="{F0D673E5-0A1C-4A53-9D23-0309EBC8F794}">
      <formula1>IF(E32="Elija un elemento",FALSE,TRUE)</formula1>
    </dataValidation>
    <dataValidation type="custom" allowBlank="1" showInputMessage="1" showErrorMessage="1" sqref="G85" xr:uid="{10806502-0AD3-4315-8B91-75590995EF64}">
      <formula1>IF(E32="Elija un elemento",FALSE,TRUE)</formula1>
    </dataValidation>
    <dataValidation type="custom" allowBlank="1" showInputMessage="1" showErrorMessage="1" sqref="G86" xr:uid="{C62D6249-85C2-46D0-ABB5-8AC8CF373A8B}">
      <formula1>IF(E32="Elija un elemento",FALSE,TRUE)</formula1>
    </dataValidation>
    <dataValidation type="custom" allowBlank="1" showInputMessage="1" showErrorMessage="1" sqref="G87" xr:uid="{736A9928-822B-471C-B099-7178D490D1CF}">
      <formula1>IF(E32="Elija un elemento",FALSE,TRUE)</formula1>
    </dataValidation>
    <dataValidation type="custom" allowBlank="1" showInputMessage="1" showErrorMessage="1" prompt="Asegúrese de haber seleccionado la categoría a la que se presenta." sqref="H83" xr:uid="{DBC1AF86-6124-4AE1-AE1D-9A6F5F71E3F7}">
      <formula1>IF(E32="Elija un elemento",FALSE,TRUE)</formula1>
    </dataValidation>
    <dataValidation type="custom" allowBlank="1" showInputMessage="1" showErrorMessage="1" sqref="H84" xr:uid="{C120DC94-D20B-4377-992A-3B9B6A4D4BEF}">
      <formula1>IF(E32="Elija un elemento",FALSE,TRUE)</formula1>
    </dataValidation>
    <dataValidation type="custom" allowBlank="1" showInputMessage="1" showErrorMessage="1" sqref="H85" xr:uid="{9D39B6EE-4648-4760-ABC0-6FA49C5509FB}">
      <formula1>IF(E32="Elija un elemento",FALSE,TRUE)</formula1>
    </dataValidation>
    <dataValidation type="custom" allowBlank="1" showInputMessage="1" showErrorMessage="1" sqref="H86" xr:uid="{E63F0B89-713B-4B89-8DA3-34A7DCF31F2D}">
      <formula1>IF(E32="Elija un elemento",FALSE,TRUE)</formula1>
    </dataValidation>
    <dataValidation type="custom" allowBlank="1" showInputMessage="1" showErrorMessage="1" sqref="H87" xr:uid="{5F4CFB7A-0942-492E-91CB-FDE417320C5A}">
      <formula1>IF(E32="Elija un elemento",FALSE,TRUE)</formula1>
    </dataValidation>
    <dataValidation type="custom" allowBlank="1" showInputMessage="1" showErrorMessage="1" prompt="Asegúrese de haber seleccionado la modalidad a la que se presenta." sqref="H101" xr:uid="{8A3AFD35-EBAD-4499-9FED-005C0963D0AB}">
      <formula1>IF(E32="Elija un elemento",FALSE,TRUE)</formula1>
    </dataValidation>
    <dataValidation type="custom" allowBlank="1" showInputMessage="1" showErrorMessage="1" sqref="H102" xr:uid="{75BEAFFE-D554-43C2-8C88-5D51F3BB0514}">
      <formula1>IF(E32="Elija un elemento",FALSE,TRUE)</formula1>
    </dataValidation>
    <dataValidation type="custom" allowBlank="1" showInputMessage="1" showErrorMessage="1" sqref="H103" xr:uid="{89DB3F3B-4A91-402F-8300-1427CC688448}">
      <formula1>IF(E32="Elija un elemento",FALSE,TRUE)</formula1>
    </dataValidation>
    <dataValidation type="custom" allowBlank="1" showInputMessage="1" showErrorMessage="1" sqref="H104" xr:uid="{ACA37E12-02D3-41F2-BCD9-2A795EE73454}">
      <formula1>IF(E32="Elija un elemento",FALSE,TRUE)</formula1>
    </dataValidation>
    <dataValidation type="custom" allowBlank="1" showInputMessage="1" showErrorMessage="1" sqref="H105" xr:uid="{1D7FA2DC-5DA9-4713-8821-A255D4BF8305}">
      <formula1>IF(E32="Elija un elemento",FALSE,TRUE)</formula1>
    </dataValidation>
    <dataValidation type="custom" allowBlank="1" showInputMessage="1" showErrorMessage="1" prompt="Asegúrese de haber seleccionado la modalidad a la que se presenta." sqref="H107" xr:uid="{7E331CA1-57A4-4CBA-A674-5CA7DBDB22B3}">
      <formula1>IF(E32="Elija un elemento",FALSE,TRUE)</formula1>
    </dataValidation>
    <dataValidation type="custom" allowBlank="1" showInputMessage="1" showErrorMessage="1" sqref="H108" xr:uid="{25040195-6B77-4006-A5E4-C59C7CC050B2}">
      <formula1>IF(E32="Elija un elemento",FALSE,TRUE)</formula1>
    </dataValidation>
    <dataValidation type="custom" allowBlank="1" showInputMessage="1" showErrorMessage="1" sqref="H109" xr:uid="{AB9D4E5D-B85E-4A77-80BD-6B4391025650}">
      <formula1>IF(E32="Elija un elemento",FALSE,TRUE)</formula1>
    </dataValidation>
    <dataValidation type="custom" allowBlank="1" showInputMessage="1" showErrorMessage="1" sqref="H110" xr:uid="{A0392E40-9060-4AFA-AC75-4FDBE059134D}">
      <formula1>IF(E32="Elija un elemento",FALSE,TRUE)</formula1>
    </dataValidation>
    <dataValidation type="custom" allowBlank="1" showInputMessage="1" showErrorMessage="1" sqref="H111" xr:uid="{E542DEA3-BE69-48E7-A8E8-8FD0335F27B7}">
      <formula1>IF(E32="Elija un elemento",FALSE,TRUE)</formula1>
    </dataValidation>
    <dataValidation type="custom" allowBlank="1" showInputMessage="1" showErrorMessage="1" prompt="Asegúrese de haber seleccionado la modalidad a la que se presenta." sqref="G65" xr:uid="{2374C3B4-1213-4472-B322-87301F0C300C}">
      <formula1>IF(E32="Elija un elemento",FALSE,TRUE)</formula1>
    </dataValidation>
    <dataValidation type="custom" allowBlank="1" showInputMessage="1" showErrorMessage="1" errorTitle="Valor mayor que 100" error="El porcentaje no puede ser mayor que el 100%. Por favor, revise la cifra." sqref="I135:I138" xr:uid="{B9D8CBC4-C028-4D4E-8D87-3BBB6F796AE1}">
      <formula1>SUM(I135:I140)&lt;=100</formula1>
    </dataValidation>
    <dataValidation allowBlank="1" showInputMessage="1" showErrorMessage="1" errorTitle="No hay directores inscritos" error="Para poder validar esta casilla, asegúrese de que ya hay directores canarios inscritos en las celdas correspondientes." sqref="I129" xr:uid="{5B98D366-DD5E-44D3-8552-4B1FAFEABCAB}"/>
    <dataValidation type="custom" errorStyle="warning" allowBlank="1" showErrorMessage="1" errorTitle="No hay directores canarios" error="Por favor, asegúrese de que hay directores canarios ya inscritos en las celdas correspondientes." prompt="Por favor, asegúrese de que hay directores canarios ya inscritos en las celdas correspondientes." sqref="I122" xr:uid="{2AEFE7D9-E414-4551-9926-3288B0E34D26}">
      <formula1>K122=TRUE</formula1>
    </dataValidation>
    <dataValidation type="custom" allowBlank="1" showInputMessage="1" showErrorMessage="1" errorTitle="No hay directores canarios" error="Antes de seleccionar esta casilla, asegúrese de que ya hay directores canarios inscritos. _x000a_Recuerde que esta puntuación no se puede compartir con directores no canarios." sqref="J122" xr:uid="{4FFA17FF-C6C7-4990-8CE5-D37BEFAB0543}">
      <formula1>K122=TRUE</formula1>
    </dataValidation>
    <dataValidation type="custom" allowBlank="1" showInputMessage="1" showErrorMessage="1" errorTitle="Introduzca un DNI válido" error="Por favor, introduzca un DNI válido sin espacios ni guiones." sqref="G131" xr:uid="{6EAAB70A-7559-4012-A9AF-CED5EFE664EC}">
      <formula1>AND(ISNUMBER(VALUE(LEFT(F107,8))),LEN(F107)=9)</formula1>
    </dataValidation>
    <dataValidation type="custom" allowBlank="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Title="Omita espacios y guiones" prompt="Introduzca los 8 números seguidos de la letra sin espacios ni guiones." sqref="F66:F69 F73:F75 F77:F81 F84:F87 F90:F91 F93 F96:F99 F102:F105 F108:F111" xr:uid="{8D4BF240-9C3A-4F12-96E7-1BF9A20F883F}">
      <formula1>AND(ISNUMBER(VALUE(LEFT(F66,8))),LEN(F66)=9)</formula1>
    </dataValidation>
    <dataValidation allowBlank="1" showInputMessage="1" showErrorMessage="1" sqref="G147:G148" xr:uid="{2B56F6DB-BB74-4829-8917-7087B423B5E3}"/>
    <dataValidation errorStyle="information" allowBlank="1" showInputMessage="1" showErrorMessage="1" errorTitle="Modalidad no válida" error="Esta puntuación solo es válida en las modalidades &quot;Largometraje cinematográfico de ficción o animación&quot; y &quot;Largometraje cinematográfico documental&quot;." prompt="Esta puntuación solo es válida en las modalidades &quot;Largometraje cinematográfico de ficción o animación&quot; y &quot;Largometraje cinematográfico documental&quot;." sqref="I145:I146" xr:uid="{DFED054C-1DD3-4BC6-A339-8FC321BBAB93}"/>
    <dataValidation type="custom" allowBlank="1" showInputMessage="1" showErrorMessage="1" errorTitle="Valor mayor que 100" error="El porcentaje no puede ser mayor que el 100%. Por favor, revise la cifra." sqref="I139:I141" xr:uid="{E6B16F53-D159-43F7-9CA1-E64BD5812883}">
      <formula1>SUM(I139:I150)&lt;=100</formula1>
    </dataValidation>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Introduzca los 8 números seguidos de la letra sin espacios ni guiones." sqref="F65" xr:uid="{AFCCE2B7-C69E-46DF-9AE0-9DF89198ED6A}">
      <formula1>AND(ISNUMBER(VALUE(LEFT(F65,8))),LEN(F65)=9)</formula1>
    </dataValidation>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sqref="F60:F63" xr:uid="{5F2B7038-E306-45C9-8F0F-5E4B2BD28618}">
      <formula1>AND(ISNUMBER(VALUE(LEFT(F60,8))),LEN(F60)=9)</formula1>
    </dataValidation>
    <dataValidation type="custom" allowBlank="1" showInputMessage="1" showErrorMessage="1" errorTitle="NIF incorrecto" error="Escriba el NIF con los 8 números y la letra, sin espacios ni guiones. _x000a_Si no es un NIF español, escriba ocho ceros y una letra (00000000A, por ejemplo), y especifique el número correcto en el cuadro de comentarios más arriba." prompt="Escriba el NIF con los 8 números y la letra sin espacios ni guiones." sqref="F59" xr:uid="{52E8C2BE-B213-4F8F-A97D-B6A2B16421C6}">
      <formula1>AND(ISNUMBER(VALUE(LEFT(F59,8))),LEN(F59)=9)</formula1>
    </dataValidation>
    <dataValidation type="custom" allowBlank="1" showErrorMessage="1" errorTitle="NIF icorrecto" error="Escriba el NIF con los 8 números y la letra, sin espacios ni guiones. _x000a_Si no es un NIF español, escriba ocho ceros y una letra (00000000A, por ejemplo), y especifique el número correcto en el cuadro de comentarios más arriba." promptTitle="Omita espacios y guiones" prompt="Introduzca los 8 números seguidos de la letra sin espacios ni guiones." sqref="F92" xr:uid="{243704B8-8C7C-418E-8D0D-0CAD6E27B7E0}">
      <formula1>AND(ISNUMBER(VALUE(LEFT(F92,8))),LEN(F92)=9)</formula1>
    </dataValidation>
  </dataValidations>
  <pageMargins left="0.7" right="0.7" top="0.75" bottom="0.75" header="0.3" footer="0.3"/>
  <pageSetup paperSize="9" scale="72" orientation="portrait" r:id="rId2"/>
  <headerFooter>
    <oddHeader>&amp;L&amp;G&amp;R&amp;G</oddHeader>
  </headerFooter>
  <rowBreaks count="3" manualBreakCount="3">
    <brk id="51" max="11" man="1"/>
    <brk id="120" max="11" man="1"/>
    <brk id="147" max="11" man="1"/>
  </rowBreaks>
  <drawing r:id="rId3"/>
  <legacyDrawing r:id="rId4"/>
  <legacyDrawingHF r:id="rId5"/>
  <extLst>
    <ext xmlns:x14="http://schemas.microsoft.com/office/spreadsheetml/2009/9/main" uri="{CCE6A557-97BC-4b89-ADB6-D9C93CAAB3DF}">
      <x14:dataValidations xmlns:xm="http://schemas.microsoft.com/office/excel/2006/main" xWindow="587" yWindow="423" count="3">
        <x14:dataValidation type="list" allowBlank="1" showInputMessage="1" showErrorMessage="1" xr:uid="{E181052D-7453-4530-AC74-12EB66DF5151}">
          <x14:formula1>
            <xm:f>'Sala de máquinas'!$B$4:$B$8</xm:f>
          </x14:formula1>
          <xm:sqref>E32:I32</xm:sqref>
        </x14:dataValidation>
        <x14:dataValidation type="list" allowBlank="1" showInputMessage="1" showErrorMessage="1" xr:uid="{16AC8CB6-D452-48A0-895D-9D93A3F73D66}">
          <x14:formula1>
            <xm:f>'Sala de máquinas'!$X$1:$X$3</xm:f>
          </x14:formula1>
          <xm:sqref>G145</xm:sqref>
        </x14:dataValidation>
        <x14:dataValidation type="list" allowBlank="1" showInputMessage="1" showErrorMessage="1" xr:uid="{7F8904ED-E2B9-4B93-B743-5BC10BEC932B}">
          <x14:formula1>
            <xm:f>'Sala de máquinas'!$AI$1:$AI$4</xm:f>
          </x14:formula1>
          <xm:sqref>G146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A97A1-01B6-49AD-B821-8F5E4B4F2308}">
  <sheetPr codeName="Hoja2"/>
  <dimension ref="B1:BV98"/>
  <sheetViews>
    <sheetView showGridLines="0" zoomScale="60" zoomScaleNormal="60" workbookViewId="0">
      <selection activeCell="AI2" sqref="AI2"/>
    </sheetView>
  </sheetViews>
  <sheetFormatPr baseColWidth="10" defaultColWidth="11.42578125" defaultRowHeight="15" x14ac:dyDescent="0.25"/>
  <cols>
    <col min="1" max="1" width="4.42578125" customWidth="1"/>
    <col min="2" max="2" width="15.85546875" bestFit="1" customWidth="1"/>
    <col min="4" max="4" width="18" bestFit="1" customWidth="1"/>
    <col min="5" max="5" width="12" customWidth="1"/>
    <col min="6" max="6" width="8.140625" customWidth="1"/>
    <col min="7" max="7" width="6.85546875" customWidth="1"/>
    <col min="8" max="8" width="8" customWidth="1"/>
    <col min="9" max="29" width="6.85546875" customWidth="1"/>
    <col min="30" max="30" width="5.140625" customWidth="1"/>
    <col min="31" max="31" width="8.140625" customWidth="1"/>
    <col min="32" max="32" width="11.28515625" customWidth="1"/>
    <col min="33" max="33" width="5.28515625" customWidth="1"/>
    <col min="34" max="34" width="15.28515625" customWidth="1"/>
    <col min="35" max="74" width="13.85546875" customWidth="1"/>
  </cols>
  <sheetData>
    <row r="1" spans="2:74" x14ac:dyDescent="0.25">
      <c r="X1" t="s">
        <v>44</v>
      </c>
      <c r="AI1" t="s">
        <v>44</v>
      </c>
    </row>
    <row r="2" spans="2:74" x14ac:dyDescent="0.25">
      <c r="X2" t="s">
        <v>54</v>
      </c>
      <c r="Z2" t="s">
        <v>55</v>
      </c>
      <c r="AE2" s="57" t="b" cm="1">
        <f t="array" ref="AE2">IF(AND('Anexo IV'!G59:G63&lt;&gt;""),(COUNTA('Anexo IV'!F59:F63)=SUMPRODUCT(--(NOT(ISBLANK('Anexo IV'!F59:F63))),--('Anexo IV'!G59:G63))),TRUE)</f>
        <v>1</v>
      </c>
      <c r="AH2" t="b" cm="1">
        <f t="array" ref="AH2:AH6">IF('Sala de máquinas'!F58:F62&lt;&gt;"",TRUE,FALSE)</f>
        <v>0</v>
      </c>
      <c r="AI2" t="s">
        <v>55</v>
      </c>
    </row>
    <row r="3" spans="2:74" x14ac:dyDescent="0.25">
      <c r="B3" s="2" t="s">
        <v>56</v>
      </c>
      <c r="H3" s="2" t="s">
        <v>57</v>
      </c>
      <c r="I3" s="3"/>
      <c r="K3" s="2" t="s">
        <v>58</v>
      </c>
      <c r="L3" s="3"/>
      <c r="O3" s="4" t="s">
        <v>59</v>
      </c>
      <c r="X3" t="s">
        <v>60</v>
      </c>
      <c r="Z3" t="s">
        <v>61</v>
      </c>
      <c r="AH3" t="b">
        <v>0</v>
      </c>
      <c r="AI3" t="s">
        <v>62</v>
      </c>
    </row>
    <row r="4" spans="2:74" x14ac:dyDescent="0.25">
      <c r="B4" s="3" t="s">
        <v>9</v>
      </c>
      <c r="H4" s="1" t="b">
        <f>IF(OR('Anexo IV'!E32="Largometraje cinematográfico de ficción o animación",'Anexo IV'!E32="Elija un elemento"),TRUE,FALSE)</f>
        <v>1</v>
      </c>
      <c r="I4" s="3"/>
      <c r="K4" s="1" t="b">
        <f>IF(OR('Anexo IV'!E32="Largometraje cinematográfico documental",'Anexo IV'!E32="Películas y documentales para TV: DOCUMENTAL",'Anexo IV'!E32="Elija un elemento"),FALSE,TRUE)</f>
        <v>0</v>
      </c>
      <c r="L4" s="3"/>
      <c r="N4" t="s">
        <v>63</v>
      </c>
      <c r="O4" t="str">
        <f>IF(COUNTIF('Anexo IV'!G59:G63,TRUE)=(COUNTIF('Anexo IV'!H59:H63,TRUE)),"SI",('Anexo IV'!I59-E27))</f>
        <v>SI</v>
      </c>
      <c r="X4" t="s">
        <v>64</v>
      </c>
      <c r="Z4" t="s">
        <v>65</v>
      </c>
      <c r="AH4" t="b">
        <v>0</v>
      </c>
      <c r="AI4" t="s">
        <v>66</v>
      </c>
    </row>
    <row r="5" spans="2:74" x14ac:dyDescent="0.25">
      <c r="B5" s="3" t="s">
        <v>67</v>
      </c>
      <c r="H5" s="1" t="b">
        <f>IF(OR('Anexo IV'!E32="Largometraje cinematográfico de ficción o animación",'Anexo IV'!E32="Elija un elemento"),TRUE,FALSE)</f>
        <v>1</v>
      </c>
      <c r="I5" s="3"/>
      <c r="K5" s="1" t="b">
        <f>IF(OR('Anexo IV'!E32="Largometraje cinematográfico documental",'Anexo IV'!E32="Películas y documentales para TV: DOCUMENTAL",'Anexo IV'!E32="Elija un elemento"),FALSE,TRUE)</f>
        <v>0</v>
      </c>
      <c r="L5" s="3"/>
      <c r="AH5" t="b">
        <v>0</v>
      </c>
    </row>
    <row r="6" spans="2:74" x14ac:dyDescent="0.25">
      <c r="B6" s="3" t="s">
        <v>68</v>
      </c>
      <c r="H6" s="1" t="b">
        <f>IF(OR('Anexo IV'!E32="Largometraje cinematográfico de ficción o animación",'Anexo IV'!E32="Elija un elemento"),TRUE,FALSE)</f>
        <v>1</v>
      </c>
      <c r="I6" s="3"/>
      <c r="K6" s="1" t="b">
        <f>IF(OR('Anexo IV'!E32="Largometraje cinematográfico documental",'Anexo IV'!E32="Películas y documentales para TV: DOCUMENTAL",'Anexo IV'!E32="Elija un elemento"),FALSE,TRUE)</f>
        <v>0</v>
      </c>
      <c r="L6" s="3"/>
      <c r="AH6" t="b">
        <v>0</v>
      </c>
      <c r="AI6" t="str">
        <f>UPPER('Anexo IV'!F64)</f>
        <v/>
      </c>
      <c r="AK6" t="str" cm="1">
        <f t="array" aca="1" ref="AK6" ca="1">IFERROR(_xludf.INDEX(B48:B86, MATCH(AJ6, B48:B86, 0)), "")</f>
        <v/>
      </c>
    </row>
    <row r="7" spans="2:74" x14ac:dyDescent="0.25">
      <c r="B7" s="3" t="s">
        <v>69</v>
      </c>
      <c r="H7" s="1" t="b">
        <f>IF(OR('Anexo IV'!E32="Largometraje cinematográfico de ficción o animación",'Anexo IV'!E32="Elija un elemento"),TRUE,FALSE)</f>
        <v>1</v>
      </c>
      <c r="I7" s="3"/>
      <c r="K7" s="1" t="b">
        <f>IF(OR('Anexo IV'!E32="Largometraje cinematográfico documental",'Anexo IV'!E32="Películas y documentales para TV: DOCUMENTAL",'Anexo IV'!E32="Elija un elemento"),FALSE,TRUE)</f>
        <v>0</v>
      </c>
      <c r="L7" s="3"/>
      <c r="AK7" t="str" cm="1">
        <f t="array" aca="1" ref="AK7" ca="1">IFERROR(_xludf.INDEX(B48:B87, MATCH(AJ7, B48:B87, 0)), "")</f>
        <v/>
      </c>
    </row>
    <row r="8" spans="2:74" x14ac:dyDescent="0.25">
      <c r="B8" s="3" t="s">
        <v>70</v>
      </c>
      <c r="H8" s="1" t="b">
        <f>IF(OR('Anexo IV'!E32="Largometraje cinematográfico de ficción o animación",'Anexo IV'!E32="Elija un elemento"),TRUE,FALSE)</f>
        <v>1</v>
      </c>
      <c r="I8" s="3"/>
      <c r="K8" s="1" t="b">
        <f>IF(OR('Anexo IV'!E32="Largometraje cinematográfico documental",'Anexo IV'!E32="Películas y documentales para TV: DOCUMENTAL",'Anexo IV'!E32="Elija un elemento"),FALSE,TRUE)</f>
        <v>0</v>
      </c>
      <c r="L8" s="3"/>
    </row>
    <row r="9" spans="2:74" ht="15.75" thickBot="1" x14ac:dyDescent="0.3">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2:74" ht="15.75" thickBot="1" x14ac:dyDescent="0.3">
      <c r="AH10" s="6" t="s">
        <v>71</v>
      </c>
      <c r="AI10" s="7" t="str" cm="1">
        <f t="array" ref="AI10">TRANSPOSE(_xlfn.UNIQUE(AH11:AH50))</f>
        <v/>
      </c>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row>
    <row r="11" spans="2:74" x14ac:dyDescent="0.25">
      <c r="B11" s="241" t="s">
        <v>72</v>
      </c>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8"/>
      <c r="AF11" s="9"/>
      <c r="AG11" s="240" t="s">
        <v>63</v>
      </c>
      <c r="AH11" s="10" t="str">
        <f>UPPER('Anexo IV'!F59)</f>
        <v/>
      </c>
      <c r="AI11" s="11" t="str">
        <f>(IF(AND($AH11=AI$10,'Anexo IV'!$G59=TRUE),($E$13/$D$13),""))</f>
        <v/>
      </c>
      <c r="AJ11" s="11" t="str">
        <f>(IF(AND($AH11=AJ$10,'Anexo IV'!$G59=TRUE),($E$13/$D$13),""))</f>
        <v/>
      </c>
      <c r="AK11" s="11" t="str">
        <f>(IF(AND($AH11=AK$10,'Anexo IV'!$G59=TRUE),($E$13/$D$13),""))</f>
        <v/>
      </c>
      <c r="AL11" s="11" t="str">
        <f>(IF(AND($AH11=AL$10,'Anexo IV'!$G59=TRUE),($E$13/$D$13),""))</f>
        <v/>
      </c>
      <c r="AM11" s="11" t="str">
        <f>(IF(AND($AH11=AM$10,'Anexo IV'!$G59=TRUE),($E$13/$D$13),""))</f>
        <v/>
      </c>
      <c r="AN11" s="11" t="str">
        <f>(IF(AND($AH11=AN$10,'Anexo IV'!$G59=TRUE),($E$13/$D$13),""))</f>
        <v/>
      </c>
      <c r="AO11" s="11" t="str">
        <f>(IF(AND($AH11=AO$10,'Anexo IV'!$G59=TRUE),($E$13/$D$13),""))</f>
        <v/>
      </c>
      <c r="AP11" s="11" t="str">
        <f>(IF(AND($AH11=AP$10,'Anexo IV'!$G59=TRUE),($E$13/$D$13),""))</f>
        <v/>
      </c>
      <c r="AQ11" s="11" t="str">
        <f>(IF(AND($AH11=AQ$10,'Anexo IV'!$G59=TRUE),($E$13/$D$13),""))</f>
        <v/>
      </c>
      <c r="AR11" s="11" t="str">
        <f>(IF(AND($AH11=AR$10,'Anexo IV'!$G59=TRUE),($E$13/$D$13),""))</f>
        <v/>
      </c>
      <c r="AS11" s="11" t="str">
        <f>(IF(AND($AH11=AS$10,'Anexo IV'!$G59=TRUE),($E$13/$D$13),""))</f>
        <v/>
      </c>
      <c r="AT11" s="11" t="str">
        <f>(IF(AND($AH11=AT$10,'Anexo IV'!$G59=TRUE),($E$13/$D$13),""))</f>
        <v/>
      </c>
      <c r="AU11" s="11" t="str">
        <f>(IF(AND($AH11=AU$10,'Anexo IV'!$G59=TRUE),($E$13/$D$13),""))</f>
        <v/>
      </c>
      <c r="AV11" s="11" t="str">
        <f>(IF(AND($AH11=AV$10,'Anexo IV'!$G59=TRUE),($E$13/$D$13),""))</f>
        <v/>
      </c>
      <c r="AW11" s="11" t="str">
        <f>(IF(AND($AH11=AW$10,'Anexo IV'!$G59=TRUE),($E$13/$D$13),""))</f>
        <v/>
      </c>
      <c r="AX11" s="11" t="str">
        <f>(IF(AND($AH11=AX$10,'Anexo IV'!$G59=TRUE),($E$13/$D$13),""))</f>
        <v/>
      </c>
      <c r="AY11" s="11" t="str">
        <f>(IF(AND($AH11=AY$10,'Anexo IV'!$G59=TRUE),($E$13/$D$13),""))</f>
        <v/>
      </c>
      <c r="AZ11" s="11" t="str">
        <f>(IF(AND($AH11=AZ$10,'Anexo IV'!$G59=TRUE),($E$13/$D$13),""))</f>
        <v/>
      </c>
      <c r="BA11" s="11" t="str">
        <f>(IF(AND($AH11=BA$10,'Anexo IV'!$G59=TRUE),($E$13/$D$13),""))</f>
        <v/>
      </c>
      <c r="BB11" s="11" t="str">
        <f>(IF(AND($AH11=BB$10,'Anexo IV'!$G59=TRUE),($E$13/$D$13),""))</f>
        <v/>
      </c>
      <c r="BC11" s="11" t="str">
        <f>(IF(AND($AH11=BC$10,'Anexo IV'!$G59=TRUE),($E$13/$D$13),""))</f>
        <v/>
      </c>
      <c r="BD11" s="11" t="str">
        <f>(IF(AND($AH11=BD$10,'Anexo IV'!$G59=TRUE),($E$13/$D$13),""))</f>
        <v/>
      </c>
      <c r="BE11" s="11" t="str">
        <f>(IF(AND($AH11=BE$10,'Anexo IV'!$G59=TRUE),($E$13/$D$13),""))</f>
        <v/>
      </c>
      <c r="BF11" s="11" t="str">
        <f>(IF(AND($AH11=BF$10,'Anexo IV'!$G59=TRUE),($E$13/$D$13),""))</f>
        <v/>
      </c>
      <c r="BG11" s="11" t="str">
        <f>(IF(AND($AH11=BG$10,'Anexo IV'!$G59=TRUE),($E$13/$D$13),""))</f>
        <v/>
      </c>
      <c r="BH11" s="11" t="str">
        <f>(IF(AND($AH11=BH$10,'Anexo IV'!$G59=TRUE),($E$13/$D$13),""))</f>
        <v/>
      </c>
      <c r="BI11" s="11" t="str">
        <f>(IF(AND($AH11=BI$10,'Anexo IV'!$G59=TRUE),($E$13/$D$13),""))</f>
        <v/>
      </c>
      <c r="BJ11" s="11" t="str">
        <f>(IF(AND($AH11=BJ$10,'Anexo IV'!$G59=TRUE),($E$13/$D$13),""))</f>
        <v/>
      </c>
      <c r="BK11" s="11" t="str">
        <f>(IF(AND($AH11=BK$10,'Anexo IV'!$G59=TRUE),($E$13/$D$13),""))</f>
        <v/>
      </c>
      <c r="BL11" s="11" t="str">
        <f>(IF(AND($AH11=BL$10,'Anexo IV'!$G59=TRUE),($E$13/$D$13),""))</f>
        <v/>
      </c>
      <c r="BM11" s="11" t="str">
        <f>(IF(AND($AH11=BM$10,'Anexo IV'!$G59=TRUE),($E$13/$D$13),""))</f>
        <v/>
      </c>
      <c r="BN11" s="11" t="str">
        <f>(IF(AND($AH11=BN$10,'Anexo IV'!$G59=TRUE),($E$13/$D$13),""))</f>
        <v/>
      </c>
      <c r="BO11" s="11" t="str">
        <f>(IF(AND($AH11=BO$10,'Anexo IV'!$G59=TRUE),($E$13/$D$13),""))</f>
        <v/>
      </c>
      <c r="BP11" s="11" t="str">
        <f>(IF(AND($AH11=BP$10,'Anexo IV'!$G59=TRUE),($E$13/$D$13),""))</f>
        <v/>
      </c>
      <c r="BQ11" s="11" t="str">
        <f>(IF(AND($AH11=BQ$10,'Anexo IV'!$G59=TRUE),($E$13/$D$13),""))</f>
        <v/>
      </c>
      <c r="BR11" s="11" t="str">
        <f>(IF(AND($AH11=BR$10,'Anexo IV'!$G59=TRUE),($E$13/$D$13),""))</f>
        <v/>
      </c>
      <c r="BS11" s="11" t="str">
        <f>(IF(AND($AH11=BS$10,'Anexo IV'!$G59=TRUE),($E$13/$D$13),""))</f>
        <v/>
      </c>
      <c r="BT11" s="11" t="str">
        <f>(IF(AND($AH11=BT$10,'Anexo IV'!$G59=TRUE),($E$13/$D$13),""))</f>
        <v/>
      </c>
      <c r="BU11" s="11" t="str">
        <f>(IF(AND($AH11=BU$10,'Anexo IV'!$G59=TRUE),($E$13/$D$13),""))</f>
        <v/>
      </c>
      <c r="BV11" s="11" t="str">
        <f>(IF(AND($AH11=BV$10,'Anexo IV'!$G59=TRUE),($E$13/$D$13),""))</f>
        <v/>
      </c>
    </row>
    <row r="12" spans="2:74" x14ac:dyDescent="0.25">
      <c r="C12" t="s">
        <v>73</v>
      </c>
      <c r="D12" t="s">
        <v>74</v>
      </c>
      <c r="E12" s="242" t="s">
        <v>75</v>
      </c>
      <c r="F12" s="242"/>
      <c r="G12" s="242"/>
      <c r="H12" s="242"/>
      <c r="I12" s="242"/>
      <c r="K12" s="243" t="s">
        <v>76</v>
      </c>
      <c r="L12" s="243"/>
      <c r="M12" s="243"/>
      <c r="N12" s="243"/>
      <c r="O12" s="243"/>
      <c r="Q12" s="243" t="s">
        <v>77</v>
      </c>
      <c r="R12" s="243"/>
      <c r="S12" s="243"/>
      <c r="T12" s="243"/>
      <c r="V12" s="243" t="s">
        <v>78</v>
      </c>
      <c r="W12" s="243"/>
      <c r="X12" s="243"/>
      <c r="Z12" s="243" t="s">
        <v>79</v>
      </c>
      <c r="AA12" s="243"/>
      <c r="AC12" s="3" t="s">
        <v>80</v>
      </c>
      <c r="AD12" s="3"/>
      <c r="AE12" s="3"/>
      <c r="AG12" s="240"/>
      <c r="AH12" s="12" t="str">
        <f>UPPER('Anexo IV'!F60)</f>
        <v/>
      </c>
      <c r="AI12" s="11" t="str">
        <f>(IF(AND($AH12=AI$10,'Anexo IV'!$G60=TRUE),($E$13/$D$13),""))</f>
        <v/>
      </c>
      <c r="AJ12" s="11" t="str">
        <f>(IF(AND($AH12=AJ$10,'Anexo IV'!$G60=TRUE),($E$13/$D$13),""))</f>
        <v/>
      </c>
      <c r="AK12" s="11" t="str">
        <f>(IF(AND($AH12=AK$10,'Anexo IV'!$G60=TRUE),($E$13/$D$13),""))</f>
        <v/>
      </c>
      <c r="AL12" s="11" t="str">
        <f>(IF(AND($AH12=AL$10,'Anexo IV'!$G60=TRUE),($E$13/$D$13),""))</f>
        <v/>
      </c>
      <c r="AM12" s="11" t="str">
        <f>(IF(AND($AH12=AM$10,'Anexo IV'!$G60=TRUE),($E$13/$D$13),""))</f>
        <v/>
      </c>
      <c r="AN12" s="11" t="str">
        <f>(IF(AND($AH12=AN$10,'Anexo IV'!$G60=TRUE),($E$13/$D$13),""))</f>
        <v/>
      </c>
      <c r="AO12" s="11" t="str">
        <f>(IF(AND($AH12=AO$10,'Anexo IV'!$G60=TRUE),($E$13/$D$13),""))</f>
        <v/>
      </c>
      <c r="AP12" s="11" t="str">
        <f>(IF(AND($AH12=AP$10,'Anexo IV'!$G60=TRUE),($E$13/$D$13),""))</f>
        <v/>
      </c>
      <c r="AQ12" s="11" t="str">
        <f>(IF(AND($AH12=AQ$10,'Anexo IV'!$G60=TRUE),($E$13/$D$13),""))</f>
        <v/>
      </c>
      <c r="AR12" s="11" t="str">
        <f>(IF(AND($AH12=AR$10,'Anexo IV'!$G60=TRUE),($E$13/$D$13),""))</f>
        <v/>
      </c>
      <c r="AS12" s="11" t="str">
        <f>(IF(AND($AH12=AS$10,'Anexo IV'!$G60=TRUE),($E$13/$D$13),""))</f>
        <v/>
      </c>
      <c r="AT12" s="11" t="str">
        <f>(IF(AND($AH12=AT$10,'Anexo IV'!$G60=TRUE),($E$13/$D$13),""))</f>
        <v/>
      </c>
      <c r="AU12" s="11" t="str">
        <f>(IF(AND($AH12=AU$10,'Anexo IV'!$G60=TRUE),($E$13/$D$13),""))</f>
        <v/>
      </c>
      <c r="AV12" s="11" t="str">
        <f>(IF(AND($AH12=AV$10,'Anexo IV'!$G60=TRUE),($E$13/$D$13),""))</f>
        <v/>
      </c>
      <c r="AW12" s="11" t="str">
        <f>(IF(AND($AH12=AW$10,'Anexo IV'!$G60=TRUE),($E$13/$D$13),""))</f>
        <v/>
      </c>
      <c r="AX12" s="11" t="str">
        <f>(IF(AND($AH12=AX$10,'Anexo IV'!$G60=TRUE),($E$13/$D$13),""))</f>
        <v/>
      </c>
      <c r="AY12" s="11" t="str">
        <f>(IF(AND($AH12=AY$10,'Anexo IV'!$G60=TRUE),($E$13/$D$13),""))</f>
        <v/>
      </c>
      <c r="AZ12" s="11" t="str">
        <f>(IF(AND($AH12=AZ$10,'Anexo IV'!$G60=TRUE),($E$13/$D$13),""))</f>
        <v/>
      </c>
      <c r="BA12" s="11" t="str">
        <f>(IF(AND($AH12=BA$10,'Anexo IV'!$G60=TRUE),($E$13/$D$13),""))</f>
        <v/>
      </c>
      <c r="BB12" s="11" t="str">
        <f>(IF(AND($AH12=BB$10,'Anexo IV'!$G60=TRUE),($E$13/$D$13),""))</f>
        <v/>
      </c>
      <c r="BC12" s="11" t="str">
        <f>(IF(AND($AH12=BC$10,'Anexo IV'!$G60=TRUE),($E$13/$D$13),""))</f>
        <v/>
      </c>
      <c r="BD12" s="11" t="str">
        <f>(IF(AND($AH12=BD$10,'Anexo IV'!$G60=TRUE),($E$13/$D$13),""))</f>
        <v/>
      </c>
      <c r="BE12" s="11" t="str">
        <f>(IF(AND($AH12=BE$10,'Anexo IV'!$G60=TRUE),($E$13/$D$13),""))</f>
        <v/>
      </c>
      <c r="BF12" s="11" t="str">
        <f>(IF(AND($AH12=BF$10,'Anexo IV'!$G60=TRUE),($E$13/$D$13),""))</f>
        <v/>
      </c>
      <c r="BG12" s="11" t="str">
        <f>(IF(AND($AH12=BG$10,'Anexo IV'!$G60=TRUE),($E$13/$D$13),""))</f>
        <v/>
      </c>
      <c r="BH12" s="11" t="str">
        <f>(IF(AND($AH12=BH$10,'Anexo IV'!$G60=TRUE),($E$13/$D$13),""))</f>
        <v/>
      </c>
      <c r="BI12" s="11" t="str">
        <f>(IF(AND($AH12=BI$10,'Anexo IV'!$G60=TRUE),($E$13/$D$13),""))</f>
        <v/>
      </c>
      <c r="BJ12" s="11" t="str">
        <f>(IF(AND($AH12=BJ$10,'Anexo IV'!$G60=TRUE),($E$13/$D$13),""))</f>
        <v/>
      </c>
      <c r="BK12" s="11" t="str">
        <f>(IF(AND($AH12=BK$10,'Anexo IV'!$G60=TRUE),($E$13/$D$13),""))</f>
        <v/>
      </c>
      <c r="BL12" s="11" t="str">
        <f>(IF(AND($AH12=BL$10,'Anexo IV'!$G60=TRUE),($E$13/$D$13),""))</f>
        <v/>
      </c>
      <c r="BM12" s="11" t="str">
        <f>(IF(AND($AH12=BM$10,'Anexo IV'!$G60=TRUE),($E$13/$D$13),""))</f>
        <v/>
      </c>
      <c r="BN12" s="11" t="str">
        <f>(IF(AND($AH12=BN$10,'Anexo IV'!$G60=TRUE),($E$13/$D$13),""))</f>
        <v/>
      </c>
      <c r="BO12" s="11" t="str">
        <f>(IF(AND($AH12=BO$10,'Anexo IV'!$G60=TRUE),($E$13/$D$13),""))</f>
        <v/>
      </c>
      <c r="BP12" s="11" t="str">
        <f>(IF(AND($AH12=BP$10,'Anexo IV'!$G60=TRUE),($E$13/$D$13),""))</f>
        <v/>
      </c>
      <c r="BQ12" s="11" t="str">
        <f>(IF(AND($AH12=BQ$10,'Anexo IV'!$G60=TRUE),($E$13/$D$13),""))</f>
        <v/>
      </c>
      <c r="BR12" s="11" t="str">
        <f>(IF(AND($AH12=BR$10,'Anexo IV'!$G60=TRUE),($E$13/$D$13),""))</f>
        <v/>
      </c>
      <c r="BS12" s="11" t="str">
        <f>(IF(AND($AH12=BS$10,'Anexo IV'!$G60=TRUE),($E$13/$D$13),""))</f>
        <v/>
      </c>
      <c r="BT12" s="11" t="str">
        <f>(IF(AND($AH12=BT$10,'Anexo IV'!$G60=TRUE),($E$13/$D$13),""))</f>
        <v/>
      </c>
      <c r="BU12" s="11" t="str">
        <f>(IF(AND($AH12=BU$10,'Anexo IV'!$G60=TRUE),($E$13/$D$13),""))</f>
        <v/>
      </c>
      <c r="BV12" s="11" t="str">
        <f>(IF(AND($AH12=BV$10,'Anexo IV'!$G60=TRUE),($E$13/$D$13),""))</f>
        <v/>
      </c>
    </row>
    <row r="13" spans="2:74" x14ac:dyDescent="0.25">
      <c r="B13" t="s">
        <v>21</v>
      </c>
      <c r="C13" s="13">
        <f>COUNTA('Anexo IV'!F59:F63)</f>
        <v>0</v>
      </c>
      <c r="D13" s="13" cm="1">
        <f t="array" ref="D13">SUMPRODUCT(('Anexo IV'!F59:F63&lt;&gt;"")*('Anexo IV'!G59:G63=TRUE))</f>
        <v>0</v>
      </c>
      <c r="E13" s="14">
        <f t="shared" ref="E13:E20" si="0">IF(C13=5,K13,F13)</f>
        <v>0</v>
      </c>
      <c r="F13" s="14">
        <f t="shared" ref="F13:F20" si="1">IF(C13=4,Q13,G13)</f>
        <v>0</v>
      </c>
      <c r="G13" s="14">
        <f t="shared" ref="G13:G20" si="2">IF(C13=3,V13,H13)</f>
        <v>0</v>
      </c>
      <c r="H13" s="14">
        <f t="shared" ref="H13:H20" si="3">IF(C13=2,Z13,I13)</f>
        <v>0</v>
      </c>
      <c r="I13" s="14">
        <f t="shared" ref="I13:I20" si="4">IF(C13=1,AC13,0)</f>
        <v>0</v>
      </c>
      <c r="J13" s="14"/>
      <c r="K13" s="14">
        <f>IF(D13=5,4,L13)</f>
        <v>0</v>
      </c>
      <c r="L13" s="14">
        <f>IF(D13=4,(4/5)*4,M13)</f>
        <v>0</v>
      </c>
      <c r="M13" s="14">
        <f>IF(D13=3,(4/5)*3,N13)</f>
        <v>0</v>
      </c>
      <c r="N13" s="14">
        <f>IF(D13=2,(4/5)*2,O13)</f>
        <v>0</v>
      </c>
      <c r="O13" s="14">
        <f>IF(D13=1,(4/5),Q13)</f>
        <v>0</v>
      </c>
      <c r="P13" s="14"/>
      <c r="Q13" s="14">
        <f>IF(D13=4,4,R13)</f>
        <v>0</v>
      </c>
      <c r="R13" s="14">
        <f>IF(D13=3,3,S13)</f>
        <v>0</v>
      </c>
      <c r="S13" s="14">
        <f>IF(D13=2,2,T13)</f>
        <v>0</v>
      </c>
      <c r="T13" s="14">
        <f>IF(D13=1,1,V13)</f>
        <v>0</v>
      </c>
      <c r="U13" s="14"/>
      <c r="V13" s="14">
        <f>IF(D13=3,4,W13)</f>
        <v>0</v>
      </c>
      <c r="W13" s="14">
        <f>IF(D13=2,(4/3)*2,X13)</f>
        <v>0</v>
      </c>
      <c r="X13" s="14">
        <f>IF(D13=1,(4/3),Z13)</f>
        <v>0</v>
      </c>
      <c r="Y13" s="14"/>
      <c r="Z13" s="14">
        <f>IF(D13=2,4,AA13)</f>
        <v>0</v>
      </c>
      <c r="AA13" s="14">
        <f>IF(D13=1,2,AC13)</f>
        <v>0</v>
      </c>
      <c r="AB13" s="14"/>
      <c r="AC13" s="14">
        <f>IF(D13=1,4,0)</f>
        <v>0</v>
      </c>
      <c r="AG13" s="240"/>
      <c r="AH13" s="12" t="str">
        <f>UPPER('Anexo IV'!F61)</f>
        <v/>
      </c>
      <c r="AI13" s="11" t="str">
        <f>(IF(AND($AH13=AI$10,'Anexo IV'!$G61=TRUE),($E$13/$D$13),""))</f>
        <v/>
      </c>
      <c r="AJ13" s="11" t="str">
        <f>(IF(AND($AH13=AJ$10,'Anexo IV'!$G61=TRUE),($E$13/$D$13),""))</f>
        <v/>
      </c>
      <c r="AK13" s="11" t="str">
        <f>(IF(AND($AH13=AK$10,'Anexo IV'!$G61=TRUE),($E$13/$D$13),""))</f>
        <v/>
      </c>
      <c r="AL13" s="11" t="str">
        <f>(IF(AND($AH13=AL$10,'Anexo IV'!$G61=TRUE),($E$13/$D$13),""))</f>
        <v/>
      </c>
      <c r="AM13" s="11" t="str">
        <f>(IF(AND($AH13=AM$10,'Anexo IV'!$G61=TRUE),($E$13/$D$13),""))</f>
        <v/>
      </c>
      <c r="AN13" s="11" t="str">
        <f>(IF(AND($AH13=AN$10,'Anexo IV'!$G61=TRUE),($E$13/$D$13),""))</f>
        <v/>
      </c>
      <c r="AO13" s="11" t="str">
        <f>(IF(AND($AH13=AO$10,'Anexo IV'!$G61=TRUE),($E$13/$D$13),""))</f>
        <v/>
      </c>
      <c r="AP13" s="11" t="str">
        <f>(IF(AND($AH13=AP$10,'Anexo IV'!$G61=TRUE),($E$13/$D$13),""))</f>
        <v/>
      </c>
      <c r="AQ13" s="11" t="str">
        <f>(IF(AND($AH13=AQ$10,'Anexo IV'!$G61=TRUE),($E$13/$D$13),""))</f>
        <v/>
      </c>
      <c r="AR13" s="11" t="str">
        <f>(IF(AND($AH13=AR$10,'Anexo IV'!$G61=TRUE),($E$13/$D$13),""))</f>
        <v/>
      </c>
      <c r="AS13" s="11" t="str">
        <f>(IF(AND($AH13=AS$10,'Anexo IV'!$G61=TRUE),($E$13/$D$13),""))</f>
        <v/>
      </c>
      <c r="AT13" s="11" t="str">
        <f>(IF(AND($AH13=AT$10,'Anexo IV'!$G61=TRUE),($E$13/$D$13),""))</f>
        <v/>
      </c>
      <c r="AU13" s="11" t="str">
        <f>(IF(AND($AH13=AU$10,'Anexo IV'!$G61=TRUE),($E$13/$D$13),""))</f>
        <v/>
      </c>
      <c r="AV13" s="11" t="str">
        <f>(IF(AND($AH13=AV$10,'Anexo IV'!$G61=TRUE),($E$13/$D$13),""))</f>
        <v/>
      </c>
      <c r="AW13" s="11" t="str">
        <f>(IF(AND($AH13=AW$10,'Anexo IV'!$G61=TRUE),($E$13/$D$13),""))</f>
        <v/>
      </c>
      <c r="AX13" s="11" t="str">
        <f>(IF(AND($AH13=AX$10,'Anexo IV'!$G61=TRUE),($E$13/$D$13),""))</f>
        <v/>
      </c>
      <c r="AY13" s="11" t="str">
        <f>(IF(AND($AH13=AY$10,'Anexo IV'!$G61=TRUE),($E$13/$D$13),""))</f>
        <v/>
      </c>
      <c r="AZ13" s="11" t="str">
        <f>(IF(AND($AH13=AZ$10,'Anexo IV'!$G61=TRUE),($E$13/$D$13),""))</f>
        <v/>
      </c>
      <c r="BA13" s="11" t="str">
        <f>(IF(AND($AH13=BA$10,'Anexo IV'!$G61=TRUE),($E$13/$D$13),""))</f>
        <v/>
      </c>
      <c r="BB13" s="11" t="str">
        <f>(IF(AND($AH13=BB$10,'Anexo IV'!$G61=TRUE),($E$13/$D$13),""))</f>
        <v/>
      </c>
      <c r="BC13" s="11" t="str">
        <f>(IF(AND($AH13=BC$10,'Anexo IV'!$G61=TRUE),($E$13/$D$13),""))</f>
        <v/>
      </c>
      <c r="BD13" s="11" t="str">
        <f>(IF(AND($AH13=BD$10,'Anexo IV'!$G61=TRUE),($E$13/$D$13),""))</f>
        <v/>
      </c>
      <c r="BE13" s="11" t="str">
        <f>(IF(AND($AH13=BE$10,'Anexo IV'!$G61=TRUE),($E$13/$D$13),""))</f>
        <v/>
      </c>
      <c r="BF13" s="11" t="str">
        <f>(IF(AND($AH13=BF$10,'Anexo IV'!$G61=TRUE),($E$13/$D$13),""))</f>
        <v/>
      </c>
      <c r="BG13" s="11" t="str">
        <f>(IF(AND($AH13=BG$10,'Anexo IV'!$G61=TRUE),($E$13/$D$13),""))</f>
        <v/>
      </c>
      <c r="BH13" s="11" t="str">
        <f>(IF(AND($AH13=BH$10,'Anexo IV'!$G61=TRUE),($E$13/$D$13),""))</f>
        <v/>
      </c>
      <c r="BI13" s="11" t="str">
        <f>(IF(AND($AH13=BI$10,'Anexo IV'!$G61=TRUE),($E$13/$D$13),""))</f>
        <v/>
      </c>
      <c r="BJ13" s="11" t="str">
        <f>(IF(AND($AH13=BJ$10,'Anexo IV'!$G61=TRUE),($E$13/$D$13),""))</f>
        <v/>
      </c>
      <c r="BK13" s="11" t="str">
        <f>(IF(AND($AH13=BK$10,'Anexo IV'!$G61=TRUE),($E$13/$D$13),""))</f>
        <v/>
      </c>
      <c r="BL13" s="11" t="str">
        <f>(IF(AND($AH13=BL$10,'Anexo IV'!$G61=TRUE),($E$13/$D$13),""))</f>
        <v/>
      </c>
      <c r="BM13" s="11" t="str">
        <f>(IF(AND($AH13=BM$10,'Anexo IV'!$G61=TRUE),($E$13/$D$13),""))</f>
        <v/>
      </c>
      <c r="BN13" s="11" t="str">
        <f>(IF(AND($AH13=BN$10,'Anexo IV'!$G61=TRUE),($E$13/$D$13),""))</f>
        <v/>
      </c>
      <c r="BO13" s="11" t="str">
        <f>(IF(AND($AH13=BO$10,'Anexo IV'!$G61=TRUE),($E$13/$D$13),""))</f>
        <v/>
      </c>
      <c r="BP13" s="11" t="str">
        <f>(IF(AND($AH13=BP$10,'Anexo IV'!$G61=TRUE),($E$13/$D$13),""))</f>
        <v/>
      </c>
      <c r="BQ13" s="11" t="str">
        <f>(IF(AND($AH13=BQ$10,'Anexo IV'!$G61=TRUE),($E$13/$D$13),""))</f>
        <v/>
      </c>
      <c r="BR13" s="11" t="str">
        <f>(IF(AND($AH13=BR$10,'Anexo IV'!$G61=TRUE),($E$13/$D$13),""))</f>
        <v/>
      </c>
      <c r="BS13" s="11" t="str">
        <f>(IF(AND($AH13=BS$10,'Anexo IV'!$G61=TRUE),($E$13/$D$13),""))</f>
        <v/>
      </c>
      <c r="BT13" s="11" t="str">
        <f>(IF(AND($AH13=BT$10,'Anexo IV'!$G61=TRUE),($E$13/$D$13),""))</f>
        <v/>
      </c>
      <c r="BU13" s="11" t="str">
        <f>(IF(AND($AH13=BU$10,'Anexo IV'!$G61=TRUE),($E$13/$D$13),""))</f>
        <v/>
      </c>
      <c r="BV13" s="11" t="str">
        <f>(IF(AND($AH13=BV$10,'Anexo IV'!$G61=TRUE),($E$13/$D$13),""))</f>
        <v/>
      </c>
    </row>
    <row r="14" spans="2:74" x14ac:dyDescent="0.25">
      <c r="B14" t="s">
        <v>23</v>
      </c>
      <c r="C14" s="13">
        <f>COUNTA('Anexo IV'!F65:F69)</f>
        <v>0</v>
      </c>
      <c r="D14" s="13" cm="1">
        <f t="array" ref="D14">SUMPRODUCT(('Anexo IV'!F65:F69&lt;&gt;"")*('Anexo IV'!G65:G69=TRUE))</f>
        <v>0</v>
      </c>
      <c r="E14" s="14">
        <f t="shared" si="0"/>
        <v>0</v>
      </c>
      <c r="F14" s="14">
        <f t="shared" si="1"/>
        <v>0</v>
      </c>
      <c r="G14" s="14">
        <f t="shared" si="2"/>
        <v>0</v>
      </c>
      <c r="H14" s="14">
        <f t="shared" si="3"/>
        <v>0</v>
      </c>
      <c r="I14" s="14">
        <f t="shared" si="4"/>
        <v>0</v>
      </c>
      <c r="J14" s="14"/>
      <c r="K14" s="14">
        <f>IF(D14=5,3,L14)</f>
        <v>0</v>
      </c>
      <c r="L14" s="14">
        <f>IF(D14=4,(3/5)*4,M14)</f>
        <v>0</v>
      </c>
      <c r="M14" s="14">
        <f>IF(D14=3,(3/5)*3,N14)</f>
        <v>0</v>
      </c>
      <c r="N14" s="14">
        <f>IF(D14=2,(3/5)*2,O14)</f>
        <v>0</v>
      </c>
      <c r="O14" s="14">
        <f>IF(D14=1,(3/5),Q14)</f>
        <v>0</v>
      </c>
      <c r="P14" s="14"/>
      <c r="Q14" s="14">
        <f>IF(D14=4,3,R14)</f>
        <v>0</v>
      </c>
      <c r="R14" s="14">
        <f>IF(D14=3,(3/4)*3,S14)</f>
        <v>0</v>
      </c>
      <c r="S14" s="14">
        <f>IF(D14=2,(3/4)*2,T14)</f>
        <v>0</v>
      </c>
      <c r="T14" s="14">
        <f>IF(D14=1,(3/4),V14)</f>
        <v>0</v>
      </c>
      <c r="U14" s="14"/>
      <c r="V14" s="14">
        <f>IF(D14=3,3,W14)</f>
        <v>0</v>
      </c>
      <c r="W14" s="14">
        <f>IF(D14=2,2,X14)</f>
        <v>0</v>
      </c>
      <c r="X14" s="14">
        <f>IF(D14=1,1,Z14)</f>
        <v>0</v>
      </c>
      <c r="Y14" s="14"/>
      <c r="Z14" s="14">
        <f>IF(D14=2,3,AA14)</f>
        <v>0</v>
      </c>
      <c r="AA14" s="14">
        <f>IF(D14=1,1.5,AC14)</f>
        <v>0</v>
      </c>
      <c r="AB14" s="14"/>
      <c r="AC14" s="14">
        <f>IF(D14=1,3,0)</f>
        <v>0</v>
      </c>
      <c r="AG14" s="240"/>
      <c r="AH14" s="12" t="str">
        <f>UPPER('Anexo IV'!F62)</f>
        <v/>
      </c>
      <c r="AI14" s="11" t="str">
        <f>(IF(AND($AH14=AI$10,'Anexo IV'!$G62=TRUE),($E$13/$D$13),""))</f>
        <v/>
      </c>
      <c r="AJ14" s="11" t="str">
        <f>(IF(AND($AH14=AJ$10,'Anexo IV'!$G62=TRUE),($E$13/$D$13),""))</f>
        <v/>
      </c>
      <c r="AK14" s="11" t="str">
        <f>(IF(AND($AH14=AK$10,'Anexo IV'!$G62=TRUE),($E$13/$D$13),""))</f>
        <v/>
      </c>
      <c r="AL14" s="11" t="str">
        <f>(IF(AND($AH14=AL$10,'Anexo IV'!$G62=TRUE),($E$13/$D$13),""))</f>
        <v/>
      </c>
      <c r="AM14" s="11" t="str">
        <f>(IF(AND($AH14=AM$10,'Anexo IV'!$G62=TRUE),($E$13/$D$13),""))</f>
        <v/>
      </c>
      <c r="AN14" s="11" t="str">
        <f>(IF(AND($AH14=AN$10,'Anexo IV'!$G62=TRUE),($E$13/$D$13),""))</f>
        <v/>
      </c>
      <c r="AO14" s="11" t="str">
        <f>(IF(AND($AH14=AO$10,'Anexo IV'!$G62=TRUE),($E$13/$D$13),""))</f>
        <v/>
      </c>
      <c r="AP14" s="11" t="str">
        <f>(IF(AND($AH14=AP$10,'Anexo IV'!$G62=TRUE),($E$13/$D$13),""))</f>
        <v/>
      </c>
      <c r="AQ14" s="11" t="str">
        <f>(IF(AND($AH14=AQ$10,'Anexo IV'!$G62=TRUE),($E$13/$D$13),""))</f>
        <v/>
      </c>
      <c r="AR14" s="11" t="str">
        <f>(IF(AND($AH14=AR$10,'Anexo IV'!$G62=TRUE),($E$13/$D$13),""))</f>
        <v/>
      </c>
      <c r="AS14" s="11" t="str">
        <f>(IF(AND($AH14=AS$10,'Anexo IV'!$G62=TRUE),($E$13/$D$13),""))</f>
        <v/>
      </c>
      <c r="AT14" s="11" t="str">
        <f>(IF(AND($AH14=AT$10,'Anexo IV'!$G62=TRUE),($E$13/$D$13),""))</f>
        <v/>
      </c>
      <c r="AU14" s="11" t="str">
        <f>(IF(AND($AH14=AU$10,'Anexo IV'!$G62=TRUE),($E$13/$D$13),""))</f>
        <v/>
      </c>
      <c r="AV14" s="11" t="str">
        <f>(IF(AND($AH14=AV$10,'Anexo IV'!$G62=TRUE),($E$13/$D$13),""))</f>
        <v/>
      </c>
      <c r="AW14" s="11" t="str">
        <f>(IF(AND($AH14=AW$10,'Anexo IV'!$G62=TRUE),($E$13/$D$13),""))</f>
        <v/>
      </c>
      <c r="AX14" s="11" t="str">
        <f>(IF(AND($AH14=AX$10,'Anexo IV'!$G62=TRUE),($E$13/$D$13),""))</f>
        <v/>
      </c>
      <c r="AY14" s="11" t="str">
        <f>(IF(AND($AH14=AY$10,'Anexo IV'!$G62=TRUE),($E$13/$D$13),""))</f>
        <v/>
      </c>
      <c r="AZ14" s="11" t="str">
        <f>(IF(AND($AH14=AZ$10,'Anexo IV'!$G62=TRUE),($E$13/$D$13),""))</f>
        <v/>
      </c>
      <c r="BA14" s="11" t="str">
        <f>(IF(AND($AH14=BA$10,'Anexo IV'!$G62=TRUE),($E$13/$D$13),""))</f>
        <v/>
      </c>
      <c r="BB14" s="11" t="str">
        <f>(IF(AND($AH14=BB$10,'Anexo IV'!$G62=TRUE),($E$13/$D$13),""))</f>
        <v/>
      </c>
      <c r="BC14" s="11" t="str">
        <f>(IF(AND($AH14=BC$10,'Anexo IV'!$G62=TRUE),($E$13/$D$13),""))</f>
        <v/>
      </c>
      <c r="BD14" s="11" t="str">
        <f>(IF(AND($AH14=BD$10,'Anexo IV'!$G62=TRUE),($E$13/$D$13),""))</f>
        <v/>
      </c>
      <c r="BE14" s="11" t="str">
        <f>(IF(AND($AH14=BE$10,'Anexo IV'!$G62=TRUE),($E$13/$D$13),""))</f>
        <v/>
      </c>
      <c r="BF14" s="11" t="str">
        <f>(IF(AND($AH14=BF$10,'Anexo IV'!$G62=TRUE),($E$13/$D$13),""))</f>
        <v/>
      </c>
      <c r="BG14" s="11" t="str">
        <f>(IF(AND($AH14=BG$10,'Anexo IV'!$G62=TRUE),($E$13/$D$13),""))</f>
        <v/>
      </c>
      <c r="BH14" s="11" t="str">
        <f>(IF(AND($AH14=BH$10,'Anexo IV'!$G62=TRUE),($E$13/$D$13),""))</f>
        <v/>
      </c>
      <c r="BI14" s="11" t="str">
        <f>(IF(AND($AH14=BI$10,'Anexo IV'!$G62=TRUE),($E$13/$D$13),""))</f>
        <v/>
      </c>
      <c r="BJ14" s="11" t="str">
        <f>(IF(AND($AH14=BJ$10,'Anexo IV'!$G62=TRUE),($E$13/$D$13),""))</f>
        <v/>
      </c>
      <c r="BK14" s="11" t="str">
        <f>(IF(AND($AH14=BK$10,'Anexo IV'!$G62=TRUE),($E$13/$D$13),""))</f>
        <v/>
      </c>
      <c r="BL14" s="11" t="str">
        <f>(IF(AND($AH14=BL$10,'Anexo IV'!$G62=TRUE),($E$13/$D$13),""))</f>
        <v/>
      </c>
      <c r="BM14" s="11" t="str">
        <f>(IF(AND($AH14=BM$10,'Anexo IV'!$G62=TRUE),($E$13/$D$13),""))</f>
        <v/>
      </c>
      <c r="BN14" s="11" t="str">
        <f>(IF(AND($AH14=BN$10,'Anexo IV'!$G62=TRUE),($E$13/$D$13),""))</f>
        <v/>
      </c>
      <c r="BO14" s="11" t="str">
        <f>(IF(AND($AH14=BO$10,'Anexo IV'!$G62=TRUE),($E$13/$D$13),""))</f>
        <v/>
      </c>
      <c r="BP14" s="11" t="str">
        <f>(IF(AND($AH14=BP$10,'Anexo IV'!$G62=TRUE),($E$13/$D$13),""))</f>
        <v/>
      </c>
      <c r="BQ14" s="11" t="str">
        <f>(IF(AND($AH14=BQ$10,'Anexo IV'!$G62=TRUE),($E$13/$D$13),""))</f>
        <v/>
      </c>
      <c r="BR14" s="11" t="str">
        <f>(IF(AND($AH14=BR$10,'Anexo IV'!$G62=TRUE),($E$13/$D$13),""))</f>
        <v/>
      </c>
      <c r="BS14" s="11" t="str">
        <f>(IF(AND($AH14=BS$10,'Anexo IV'!$G62=TRUE),($E$13/$D$13),""))</f>
        <v/>
      </c>
      <c r="BT14" s="11" t="str">
        <f>(IF(AND($AH14=BT$10,'Anexo IV'!$G62=TRUE),($E$13/$D$13),""))</f>
        <v/>
      </c>
      <c r="BU14" s="11" t="str">
        <f>(IF(AND($AH14=BU$10,'Anexo IV'!$G62=TRUE),($E$13/$D$13),""))</f>
        <v/>
      </c>
      <c r="BV14" s="11" t="str">
        <f>(IF(AND($AH14=BV$10,'Anexo IV'!$G62=TRUE),($E$13/$D$13),""))</f>
        <v/>
      </c>
    </row>
    <row r="15" spans="2:74" x14ac:dyDescent="0.25">
      <c r="B15" t="s">
        <v>81</v>
      </c>
      <c r="C15" s="13">
        <f>COUNTA('Anexo IV'!F71:F75)</f>
        <v>0</v>
      </c>
      <c r="D15" s="13" cm="1">
        <f t="array" ref="D15">SUMPRODUCT(('Anexo IV'!F71:F75&lt;&gt;"")*('Anexo IV'!G71:G75=TRUE))</f>
        <v>0</v>
      </c>
      <c r="E15" s="14">
        <f t="shared" si="0"/>
        <v>0</v>
      </c>
      <c r="F15" s="14">
        <f t="shared" si="1"/>
        <v>0</v>
      </c>
      <c r="G15" s="14">
        <f t="shared" si="2"/>
        <v>0</v>
      </c>
      <c r="H15" s="14">
        <f t="shared" si="3"/>
        <v>0</v>
      </c>
      <c r="I15" s="14">
        <f t="shared" si="4"/>
        <v>0</v>
      </c>
      <c r="J15" s="14"/>
      <c r="K15" s="14">
        <f t="shared" ref="K15:K20" si="5">IF(D15=5,2,L15)</f>
        <v>0</v>
      </c>
      <c r="L15" s="14">
        <f t="shared" ref="L15:L20" si="6">IF(D15=4,(2/5)*4,M15)</f>
        <v>0</v>
      </c>
      <c r="M15" s="14">
        <f t="shared" ref="M15:M20" si="7">IF(D15=3,(2/5)*3,N15)</f>
        <v>0</v>
      </c>
      <c r="N15" s="14">
        <f t="shared" ref="N15:N20" si="8">IF(D15=2,(2/5)*2,O15)</f>
        <v>0</v>
      </c>
      <c r="O15" s="14">
        <f t="shared" ref="O15:O20" si="9">IF(D15=1,(2/5),Q15)</f>
        <v>0</v>
      </c>
      <c r="P15" s="14"/>
      <c r="Q15" s="14">
        <f t="shared" ref="Q15:Q20" si="10">IF(D15=4,2,R15)</f>
        <v>0</v>
      </c>
      <c r="R15" s="14">
        <f t="shared" ref="R15:R20" si="11">IF(D15=3,(2/4)*3,S15)</f>
        <v>0</v>
      </c>
      <c r="S15" s="14">
        <f t="shared" ref="S15:S20" si="12">IF(D15=2,(2/4)*2,T15)</f>
        <v>0</v>
      </c>
      <c r="T15" s="14">
        <f t="shared" ref="T15:T20" si="13">IF(D15=1,(2/4),V15)</f>
        <v>0</v>
      </c>
      <c r="U15" s="14"/>
      <c r="V15" s="14">
        <f t="shared" ref="V15:V20" si="14">IF(D15=3,2,W15)</f>
        <v>0</v>
      </c>
      <c r="W15" s="14">
        <f t="shared" ref="W15:W20" si="15">IF(D15=2,(2/3)*2,X15)</f>
        <v>0</v>
      </c>
      <c r="X15" s="14">
        <f t="shared" ref="X15:X20" si="16">IF(D15=1,2/3,Z15)</f>
        <v>0</v>
      </c>
      <c r="Y15" s="14"/>
      <c r="Z15" s="14">
        <f t="shared" ref="Z15:Z20" si="17">IF(D15=2,2,AA15)</f>
        <v>0</v>
      </c>
      <c r="AA15" s="14">
        <f t="shared" ref="AA15:AA20" si="18">IF(D15=1,1,AC15)</f>
        <v>0</v>
      </c>
      <c r="AB15" s="14"/>
      <c r="AC15" s="14">
        <f t="shared" ref="AC15:AC20" si="19">IF(D15=1,2,0)</f>
        <v>0</v>
      </c>
      <c r="AG15" s="240"/>
      <c r="AH15" s="12" t="str">
        <f>UPPER('Anexo IV'!F63)</f>
        <v/>
      </c>
      <c r="AI15" s="11" t="str">
        <f>(IF(AND($AH15=AI$10,'Anexo IV'!$G63=TRUE),($E$13/$D$13),""))</f>
        <v/>
      </c>
      <c r="AJ15" s="11" t="str">
        <f>(IF(AND($AH15=AJ$10,'Anexo IV'!$G63=TRUE),($E$13/$D$13),""))</f>
        <v/>
      </c>
      <c r="AK15" s="11" t="str">
        <f>(IF(AND($AH15=AK$10,'Anexo IV'!$G63=TRUE),($E$13/$D$13),""))</f>
        <v/>
      </c>
      <c r="AL15" s="11" t="str">
        <f>(IF(AND($AH15=AL$10,'Anexo IV'!$G63=TRUE),($E$13/$D$13),""))</f>
        <v/>
      </c>
      <c r="AM15" s="11" t="str">
        <f>(IF(AND($AH15=AM$10,'Anexo IV'!$G63=TRUE),($E$13/$D$13),""))</f>
        <v/>
      </c>
      <c r="AN15" s="11" t="str">
        <f>(IF(AND($AH15=AN$10,'Anexo IV'!$G63=TRUE),($E$13/$D$13),""))</f>
        <v/>
      </c>
      <c r="AO15" s="11" t="str">
        <f>(IF(AND($AH15=AO$10,'Anexo IV'!$G63=TRUE),($E$13/$D$13),""))</f>
        <v/>
      </c>
      <c r="AP15" s="11" t="str">
        <f>(IF(AND($AH15=AP$10,'Anexo IV'!$G63=TRUE),($E$13/$D$13),""))</f>
        <v/>
      </c>
      <c r="AQ15" s="11" t="str">
        <f>(IF(AND($AH15=AQ$10,'Anexo IV'!$G63=TRUE),($E$13/$D$13),""))</f>
        <v/>
      </c>
      <c r="AR15" s="11" t="str">
        <f>(IF(AND($AH15=AR$10,'Anexo IV'!$G63=TRUE),($E$13/$D$13),""))</f>
        <v/>
      </c>
      <c r="AS15" s="11" t="str">
        <f>(IF(AND($AH15=AS$10,'Anexo IV'!$G63=TRUE),($E$13/$D$13),""))</f>
        <v/>
      </c>
      <c r="AT15" s="11" t="str">
        <f>(IF(AND($AH15=AT$10,'Anexo IV'!$G63=TRUE),($E$13/$D$13),""))</f>
        <v/>
      </c>
      <c r="AU15" s="11" t="str">
        <f>(IF(AND($AH15=AU$10,'Anexo IV'!$G63=TRUE),($E$13/$D$13),""))</f>
        <v/>
      </c>
      <c r="AV15" s="11" t="str">
        <f>(IF(AND($AH15=AV$10,'Anexo IV'!$G63=TRUE),($E$13/$D$13),""))</f>
        <v/>
      </c>
      <c r="AW15" s="11" t="str">
        <f>(IF(AND($AH15=AW$10,'Anexo IV'!$G63=TRUE),($E$13/$D$13),""))</f>
        <v/>
      </c>
      <c r="AX15" s="11" t="str">
        <f>(IF(AND($AH15=AX$10,'Anexo IV'!$G63=TRUE),($E$13/$D$13),""))</f>
        <v/>
      </c>
      <c r="AY15" s="11" t="str">
        <f>(IF(AND($AH15=AY$10,'Anexo IV'!$G63=TRUE),($E$13/$D$13),""))</f>
        <v/>
      </c>
      <c r="AZ15" s="11" t="str">
        <f>(IF(AND($AH15=AZ$10,'Anexo IV'!$G63=TRUE),($E$13/$D$13),""))</f>
        <v/>
      </c>
      <c r="BA15" s="11" t="str">
        <f>(IF(AND($AH15=BA$10,'Anexo IV'!$G63=TRUE),($E$13/$D$13),""))</f>
        <v/>
      </c>
      <c r="BB15" s="11" t="str">
        <f>(IF(AND($AH15=BB$10,'Anexo IV'!$G63=TRUE),($E$13/$D$13),""))</f>
        <v/>
      </c>
      <c r="BC15" s="11" t="str">
        <f>(IF(AND($AH15=BC$10,'Anexo IV'!$G63=TRUE),($E$13/$D$13),""))</f>
        <v/>
      </c>
      <c r="BD15" s="11" t="str">
        <f>(IF(AND($AH15=BD$10,'Anexo IV'!$G63=TRUE),($E$13/$D$13),""))</f>
        <v/>
      </c>
      <c r="BE15" s="11" t="str">
        <f>(IF(AND($AH15=BE$10,'Anexo IV'!$G63=TRUE),($E$13/$D$13),""))</f>
        <v/>
      </c>
      <c r="BF15" s="11" t="str">
        <f>(IF(AND($AH15=BF$10,'Anexo IV'!$G63=TRUE),($E$13/$D$13),""))</f>
        <v/>
      </c>
      <c r="BG15" s="11" t="str">
        <f>(IF(AND($AH15=BG$10,'Anexo IV'!$G63=TRUE),($E$13/$D$13),""))</f>
        <v/>
      </c>
      <c r="BH15" s="11" t="str">
        <f>(IF(AND($AH15=BH$10,'Anexo IV'!$G63=TRUE),($E$13/$D$13),""))</f>
        <v/>
      </c>
      <c r="BI15" s="11" t="str">
        <f>(IF(AND($AH15=BI$10,'Anexo IV'!$G63=TRUE),($E$13/$D$13),""))</f>
        <v/>
      </c>
      <c r="BJ15" s="11" t="str">
        <f>(IF(AND($AH15=BJ$10,'Anexo IV'!$G63=TRUE),($E$13/$D$13),""))</f>
        <v/>
      </c>
      <c r="BK15" s="11" t="str">
        <f>(IF(AND($AH15=BK$10,'Anexo IV'!$G63=TRUE),($E$13/$D$13),""))</f>
        <v/>
      </c>
      <c r="BL15" s="11" t="str">
        <f>(IF(AND($AH15=BL$10,'Anexo IV'!$G63=TRUE),($E$13/$D$13),""))</f>
        <v/>
      </c>
      <c r="BM15" s="11" t="str">
        <f>(IF(AND($AH15=BM$10,'Anexo IV'!$G63=TRUE),($E$13/$D$13),""))</f>
        <v/>
      </c>
      <c r="BN15" s="11" t="str">
        <f>(IF(AND($AH15=BN$10,'Anexo IV'!$G63=TRUE),($E$13/$D$13),""))</f>
        <v/>
      </c>
      <c r="BO15" s="11" t="str">
        <f>(IF(AND($AH15=BO$10,'Anexo IV'!$G63=TRUE),($E$13/$D$13),""))</f>
        <v/>
      </c>
      <c r="BP15" s="11" t="str">
        <f>(IF(AND($AH15=BP$10,'Anexo IV'!$G63=TRUE),($E$13/$D$13),""))</f>
        <v/>
      </c>
      <c r="BQ15" s="11" t="str">
        <f>(IF(AND($AH15=BQ$10,'Anexo IV'!$G63=TRUE),($E$13/$D$13),""))</f>
        <v/>
      </c>
      <c r="BR15" s="11" t="str">
        <f>(IF(AND($AH15=BR$10,'Anexo IV'!$G63=TRUE),($E$13/$D$13),""))</f>
        <v/>
      </c>
      <c r="BS15" s="11" t="str">
        <f>(IF(AND($AH15=BS$10,'Anexo IV'!$G63=TRUE),($E$13/$D$13),""))</f>
        <v/>
      </c>
      <c r="BT15" s="11" t="str">
        <f>(IF(AND($AH15=BT$10,'Anexo IV'!$G63=TRUE),($E$13/$D$13),""))</f>
        <v/>
      </c>
      <c r="BU15" s="11" t="str">
        <f>(IF(AND($AH15=BU$10,'Anexo IV'!$G63=TRUE),($E$13/$D$13),""))</f>
        <v/>
      </c>
      <c r="BV15" s="11" t="str">
        <f>(IF(AND($AH15=BV$10,'Anexo IV'!$G63=TRUE),($E$13/$D$13),""))</f>
        <v/>
      </c>
    </row>
    <row r="16" spans="2:74" x14ac:dyDescent="0.25">
      <c r="B16" t="s">
        <v>82</v>
      </c>
      <c r="C16" s="13">
        <f>COUNTA('Anexo IV'!F77:F81)</f>
        <v>0</v>
      </c>
      <c r="D16" s="13">
        <f>COUNTIF('Anexo IV'!G77:G81,TRUE)</f>
        <v>0</v>
      </c>
      <c r="E16" s="14">
        <f t="shared" si="0"/>
        <v>0</v>
      </c>
      <c r="F16" s="14">
        <f t="shared" si="1"/>
        <v>0</v>
      </c>
      <c r="G16" s="14">
        <f t="shared" si="2"/>
        <v>0</v>
      </c>
      <c r="H16" s="14">
        <f t="shared" si="3"/>
        <v>0</v>
      </c>
      <c r="I16" s="14">
        <f t="shared" si="4"/>
        <v>0</v>
      </c>
      <c r="J16" s="14"/>
      <c r="K16" s="14">
        <f t="shared" si="5"/>
        <v>0</v>
      </c>
      <c r="L16" s="14">
        <f t="shared" si="6"/>
        <v>0</v>
      </c>
      <c r="M16" s="14">
        <f t="shared" si="7"/>
        <v>0</v>
      </c>
      <c r="N16" s="14">
        <f t="shared" si="8"/>
        <v>0</v>
      </c>
      <c r="O16" s="14">
        <f t="shared" si="9"/>
        <v>0</v>
      </c>
      <c r="P16" s="14"/>
      <c r="Q16" s="14">
        <f t="shared" si="10"/>
        <v>0</v>
      </c>
      <c r="R16" s="14">
        <f t="shared" si="11"/>
        <v>0</v>
      </c>
      <c r="S16" s="14">
        <f t="shared" si="12"/>
        <v>0</v>
      </c>
      <c r="T16" s="14">
        <f t="shared" si="13"/>
        <v>0</v>
      </c>
      <c r="U16" s="14"/>
      <c r="V16" s="14">
        <f t="shared" si="14"/>
        <v>0</v>
      </c>
      <c r="W16" s="14">
        <f t="shared" si="15"/>
        <v>0</v>
      </c>
      <c r="X16" s="14">
        <f t="shared" si="16"/>
        <v>0</v>
      </c>
      <c r="Y16" s="14"/>
      <c r="Z16" s="14">
        <f t="shared" si="17"/>
        <v>0</v>
      </c>
      <c r="AA16" s="14">
        <f t="shared" si="18"/>
        <v>0</v>
      </c>
      <c r="AB16" s="14"/>
      <c r="AC16" s="14">
        <f t="shared" si="19"/>
        <v>0</v>
      </c>
      <c r="AG16" s="240" t="s">
        <v>83</v>
      </c>
      <c r="AH16" s="15" t="str">
        <f>UPPER('Anexo IV'!F65)</f>
        <v/>
      </c>
      <c r="AI16" s="16" t="str">
        <f>IF(AND($AH16=AI$10,'Anexo IV'!$G65=TRUE),($E$14/$D$14),"")</f>
        <v/>
      </c>
      <c r="AJ16" s="16" t="str">
        <f>IF(AND($AH16=AJ$10,'Anexo IV'!$G65=TRUE),($E$14/$D$14),"")</f>
        <v/>
      </c>
      <c r="AK16" s="16" t="str">
        <f>IF(AND($AH16=AK$10,'Anexo IV'!$G65=TRUE),($E$14/$D$14),"")</f>
        <v/>
      </c>
      <c r="AL16" s="16" t="str">
        <f>IF(AND($AH16=AL$10,'Anexo IV'!$G65=TRUE),($E$14/$D$14),"")</f>
        <v/>
      </c>
      <c r="AM16" s="16" t="str">
        <f>IF(AND($AH16=AM$10,'Anexo IV'!$G65=TRUE),($E$14/$D$14),"")</f>
        <v/>
      </c>
      <c r="AN16" s="16" t="str">
        <f>IF(AND($AH16=AN$10,'Anexo IV'!$G65=TRUE),($E$14/$D$14),"")</f>
        <v/>
      </c>
      <c r="AO16" s="16" t="str">
        <f>IF(AND($AH16=AO$10,'Anexo IV'!$G65=TRUE),($E$14/$D$14),"")</f>
        <v/>
      </c>
      <c r="AP16" s="16" t="str">
        <f>IF(AND($AH16=AP$10,'Anexo IV'!$G65=TRUE),($E$14/$D$14),"")</f>
        <v/>
      </c>
      <c r="AQ16" s="16" t="str">
        <f>IF(AND($AH16=AQ$10,'Anexo IV'!$G65=TRUE),($E$14/$D$14),"")</f>
        <v/>
      </c>
      <c r="AR16" s="16" t="str">
        <f>IF(AND($AH16=AR$10,'Anexo IV'!$G65=TRUE),($E$14/$D$14),"")</f>
        <v/>
      </c>
      <c r="AS16" s="16" t="str">
        <f>IF(AND($AH16=AS$10,'Anexo IV'!$G65=TRUE),($E$14/$D$14),"")</f>
        <v/>
      </c>
      <c r="AT16" s="16" t="str">
        <f>IF(AND($AH16=AT$10,'Anexo IV'!$G65=TRUE),($E$14/$D$14),"")</f>
        <v/>
      </c>
      <c r="AU16" s="16" t="str">
        <f>IF(AND($AH16=AU$10,'Anexo IV'!$G65=TRUE),($E$14/$D$14),"")</f>
        <v/>
      </c>
      <c r="AV16" s="16" t="str">
        <f>IF(AND($AH16=AV$10,'Anexo IV'!$G65=TRUE),($E$14/$D$14),"")</f>
        <v/>
      </c>
      <c r="AW16" s="16" t="str">
        <f>IF(AND($AH16=AW$10,'Anexo IV'!$G65=TRUE),($E$14/$D$14),"")</f>
        <v/>
      </c>
      <c r="AX16" s="16" t="str">
        <f>IF(AND($AH16=AX$10,'Anexo IV'!$G65=TRUE),($E$14/$D$14),"")</f>
        <v/>
      </c>
      <c r="AY16" s="16" t="str">
        <f>IF(AND($AH16=AY$10,'Anexo IV'!$G65=TRUE),($E$14/$D$14),"")</f>
        <v/>
      </c>
      <c r="AZ16" s="16" t="str">
        <f>IF(AND($AH16=AZ$10,'Anexo IV'!$G65=TRUE),($E$14/$D$14),"")</f>
        <v/>
      </c>
      <c r="BA16" s="16" t="str">
        <f>IF(AND($AH16=BA$10,'Anexo IV'!$G65=TRUE),($E$14/$D$14),"")</f>
        <v/>
      </c>
      <c r="BB16" s="16" t="str">
        <f>IF(AND($AH16=BB$10,'Anexo IV'!$G65=TRUE),($E$14/$D$14),"")</f>
        <v/>
      </c>
      <c r="BC16" s="16" t="str">
        <f>IF(AND($AH16=BC$10,'Anexo IV'!$G65=TRUE),($E$14/$D$14),"")</f>
        <v/>
      </c>
      <c r="BD16" s="16" t="str">
        <f>IF(AND($AH16=BD$10,'Anexo IV'!$G65=TRUE),($E$14/$D$14),"")</f>
        <v/>
      </c>
      <c r="BE16" s="16" t="str">
        <f>IF(AND($AH16=BE$10,'Anexo IV'!$G65=TRUE),($E$14/$D$14),"")</f>
        <v/>
      </c>
      <c r="BF16" s="16" t="str">
        <f>IF(AND($AH16=BF$10,'Anexo IV'!$G65=TRUE),($E$14/$D$14),"")</f>
        <v/>
      </c>
      <c r="BG16" s="16" t="str">
        <f>IF(AND($AH16=BG$10,'Anexo IV'!$G65=TRUE),($E$14/$D$14),"")</f>
        <v/>
      </c>
      <c r="BH16" s="16" t="str">
        <f>IF(AND($AH16=BH$10,'Anexo IV'!$G65=TRUE),($E$14/$D$14),"")</f>
        <v/>
      </c>
      <c r="BI16" s="16" t="str">
        <f>IF(AND($AH16=BI$10,'Anexo IV'!$G65=TRUE),($E$14/$D$14),"")</f>
        <v/>
      </c>
      <c r="BJ16" s="16" t="str">
        <f>IF(AND($AH16=BJ$10,'Anexo IV'!$G65=TRUE),($E$14/$D$14),"")</f>
        <v/>
      </c>
      <c r="BK16" s="16" t="str">
        <f>IF(AND($AH16=BK$10,'Anexo IV'!$G65=TRUE),($E$14/$D$14),"")</f>
        <v/>
      </c>
      <c r="BL16" s="16" t="str">
        <f>IF(AND($AH16=BL$10,'Anexo IV'!$G65=TRUE),($E$14/$D$14),"")</f>
        <v/>
      </c>
      <c r="BM16" s="16" t="str">
        <f>IF(AND($AH16=BM$10,'Anexo IV'!$G65=TRUE),($E$14/$D$14),"")</f>
        <v/>
      </c>
      <c r="BN16" s="16" t="str">
        <f>IF(AND($AH16=BN$10,'Anexo IV'!$G65=TRUE),($E$14/$D$14),"")</f>
        <v/>
      </c>
      <c r="BO16" s="16" t="str">
        <f>IF(AND($AH16=BO$10,'Anexo IV'!$G65=TRUE),($E$14/$D$14),"")</f>
        <v/>
      </c>
      <c r="BP16" s="16" t="str">
        <f>IF(AND($AH16=BP$10,'Anexo IV'!$G65=TRUE),($E$14/$D$14),"")</f>
        <v/>
      </c>
      <c r="BQ16" s="16" t="str">
        <f>IF(AND($AH16=BQ$10,'Anexo IV'!$G65=TRUE),($E$14/$D$14),"")</f>
        <v/>
      </c>
      <c r="BR16" s="16" t="str">
        <f>IF(AND($AH16=BR$10,'Anexo IV'!$G65=TRUE),($E$14/$D$14),"")</f>
        <v/>
      </c>
      <c r="BS16" s="16" t="str">
        <f>IF(AND($AH16=BS$10,'Anexo IV'!$G65=TRUE),($E$14/$D$14),"")</f>
        <v/>
      </c>
      <c r="BT16" s="16" t="str">
        <f>IF(AND($AH16=BT$10,'Anexo IV'!$G65=TRUE),($E$14/$D$14),"")</f>
        <v/>
      </c>
      <c r="BU16" s="16" t="str">
        <f>IF(AND($AH16=BU$10,'Anexo IV'!$G65=TRUE),($E$14/$D$14),"")</f>
        <v/>
      </c>
      <c r="BV16" s="16" t="str">
        <f>IF(AND($AH16=BV$10,'Anexo IV'!$G65=TRUE),($E$14/$D$14),"")</f>
        <v/>
      </c>
    </row>
    <row r="17" spans="2:74" x14ac:dyDescent="0.25">
      <c r="B17" t="s">
        <v>84</v>
      </c>
      <c r="C17" s="13">
        <f>COUNTA('Anexo IV'!F83:F87)</f>
        <v>0</v>
      </c>
      <c r="D17" s="13" cm="1">
        <f t="array" ref="D17">SUMPRODUCT(('Anexo IV'!F83:F87&lt;&gt;"")*('Anexo IV'!G83:G87=TRUE))</f>
        <v>0</v>
      </c>
      <c r="E17" s="14">
        <f t="shared" si="0"/>
        <v>0</v>
      </c>
      <c r="F17" s="14">
        <f t="shared" si="1"/>
        <v>0</v>
      </c>
      <c r="G17" s="14">
        <f t="shared" si="2"/>
        <v>0</v>
      </c>
      <c r="H17" s="14">
        <f t="shared" si="3"/>
        <v>0</v>
      </c>
      <c r="I17" s="14">
        <f t="shared" si="4"/>
        <v>0</v>
      </c>
      <c r="J17" s="14"/>
      <c r="K17" s="14">
        <f t="shared" si="5"/>
        <v>0</v>
      </c>
      <c r="L17" s="14">
        <f t="shared" si="6"/>
        <v>0</v>
      </c>
      <c r="M17" s="14">
        <f t="shared" si="7"/>
        <v>0</v>
      </c>
      <c r="N17" s="14">
        <f t="shared" si="8"/>
        <v>0</v>
      </c>
      <c r="O17" s="14">
        <f t="shared" si="9"/>
        <v>0</v>
      </c>
      <c r="P17" s="14"/>
      <c r="Q17" s="14">
        <f t="shared" si="10"/>
        <v>0</v>
      </c>
      <c r="R17" s="14">
        <f t="shared" si="11"/>
        <v>0</v>
      </c>
      <c r="S17" s="14">
        <f t="shared" si="12"/>
        <v>0</v>
      </c>
      <c r="T17" s="14">
        <f t="shared" si="13"/>
        <v>0</v>
      </c>
      <c r="U17" s="14"/>
      <c r="V17" s="14">
        <f t="shared" si="14"/>
        <v>0</v>
      </c>
      <c r="W17" s="14">
        <f t="shared" si="15"/>
        <v>0</v>
      </c>
      <c r="X17" s="14">
        <f t="shared" si="16"/>
        <v>0</v>
      </c>
      <c r="Y17" s="14"/>
      <c r="Z17" s="14">
        <f t="shared" si="17"/>
        <v>0</v>
      </c>
      <c r="AA17" s="14">
        <f t="shared" si="18"/>
        <v>0</v>
      </c>
      <c r="AB17" s="14"/>
      <c r="AC17" s="14">
        <f t="shared" si="19"/>
        <v>0</v>
      </c>
      <c r="AG17" s="240"/>
      <c r="AH17" s="15" t="str">
        <f>UPPER('Anexo IV'!F66)</f>
        <v/>
      </c>
      <c r="AI17" s="16" t="str">
        <f>IF(AND($AH17=AI$10,'Anexo IV'!$G66=TRUE),($E$14/$D$14),"")</f>
        <v/>
      </c>
      <c r="AJ17" s="16" t="str">
        <f>IF(AND($AH17=AJ$10,'Anexo IV'!$G66=TRUE),($E$14/$D$14),"")</f>
        <v/>
      </c>
      <c r="AK17" s="16" t="str">
        <f>IF(AND($AH17=AK$10,'Anexo IV'!$G66=TRUE),($E$14/$D$14),"")</f>
        <v/>
      </c>
      <c r="AL17" s="16" t="str">
        <f>IF(AND($AH17=AL$10,'Anexo IV'!$G66=TRUE),($E$14/$D$14),"")</f>
        <v/>
      </c>
      <c r="AM17" s="16" t="str">
        <f>IF(AND($AH17=AM$10,'Anexo IV'!$G66=TRUE),($E$14/$D$14),"")</f>
        <v/>
      </c>
      <c r="AN17" s="16" t="str">
        <f>IF(AND($AH17=AN$10,'Anexo IV'!$G66=TRUE),($E$14/$D$14),"")</f>
        <v/>
      </c>
      <c r="AO17" s="16" t="str">
        <f>IF(AND($AH17=AO$10,'Anexo IV'!$G66=TRUE),($E$14/$D$14),"")</f>
        <v/>
      </c>
      <c r="AP17" s="16" t="str">
        <f>IF(AND($AH17=AP$10,'Anexo IV'!$G66=TRUE),($E$14/$D$14),"")</f>
        <v/>
      </c>
      <c r="AQ17" s="16" t="str">
        <f>IF(AND($AH17=AQ$10,'Anexo IV'!$G66=TRUE),($E$14/$D$14),"")</f>
        <v/>
      </c>
      <c r="AR17" s="16" t="str">
        <f>IF(AND($AH17=AR$10,'Anexo IV'!$G66=TRUE),($E$14/$D$14),"")</f>
        <v/>
      </c>
      <c r="AS17" s="16" t="str">
        <f>IF(AND($AH17=AS$10,'Anexo IV'!$G66=TRUE),($E$14/$D$14),"")</f>
        <v/>
      </c>
      <c r="AT17" s="16" t="str">
        <f>IF(AND($AH17=AT$10,'Anexo IV'!$G66=TRUE),($E$14/$D$14),"")</f>
        <v/>
      </c>
      <c r="AU17" s="16" t="str">
        <f>IF(AND($AH17=AU$10,'Anexo IV'!$G66=TRUE),($E$14/$D$14),"")</f>
        <v/>
      </c>
      <c r="AV17" s="16" t="str">
        <f>IF(AND($AH17=AV$10,'Anexo IV'!$G66=TRUE),($E$14/$D$14),"")</f>
        <v/>
      </c>
      <c r="AW17" s="16" t="str">
        <f>IF(AND($AH17=AW$10,'Anexo IV'!$G66=TRUE),($E$14/$D$14),"")</f>
        <v/>
      </c>
      <c r="AX17" s="16" t="str">
        <f>IF(AND($AH17=AX$10,'Anexo IV'!$G66=TRUE),($E$14/$D$14),"")</f>
        <v/>
      </c>
      <c r="AY17" s="16" t="str">
        <f>IF(AND($AH17=AY$10,'Anexo IV'!$G66=TRUE),($E$14/$D$14),"")</f>
        <v/>
      </c>
      <c r="AZ17" s="16" t="str">
        <f>IF(AND($AH17=AZ$10,'Anexo IV'!$G66=TRUE),($E$14/$D$14),"")</f>
        <v/>
      </c>
      <c r="BA17" s="16" t="str">
        <f>IF(AND($AH17=BA$10,'Anexo IV'!$G66=TRUE),($E$14/$D$14),"")</f>
        <v/>
      </c>
      <c r="BB17" s="16" t="str">
        <f>IF(AND($AH17=BB$10,'Anexo IV'!$G66=TRUE),($E$14/$D$14),"")</f>
        <v/>
      </c>
      <c r="BC17" s="16" t="str">
        <f>IF(AND($AH17=BC$10,'Anexo IV'!$G66=TRUE),($E$14/$D$14),"")</f>
        <v/>
      </c>
      <c r="BD17" s="16" t="str">
        <f>IF(AND($AH17=BD$10,'Anexo IV'!$G66=TRUE),($E$14/$D$14),"")</f>
        <v/>
      </c>
      <c r="BE17" s="16" t="str">
        <f>IF(AND($AH17=BE$10,'Anexo IV'!$G66=TRUE),($E$14/$D$14),"")</f>
        <v/>
      </c>
      <c r="BF17" s="16" t="str">
        <f>IF(AND($AH17=BF$10,'Anexo IV'!$G66=TRUE),($E$14/$D$14),"")</f>
        <v/>
      </c>
      <c r="BG17" s="16" t="str">
        <f>IF(AND($AH17=BG$10,'Anexo IV'!$G66=TRUE),($E$14/$D$14),"")</f>
        <v/>
      </c>
      <c r="BH17" s="16" t="str">
        <f>IF(AND($AH17=BH$10,'Anexo IV'!$G66=TRUE),($E$14/$D$14),"")</f>
        <v/>
      </c>
      <c r="BI17" s="16" t="str">
        <f>IF(AND($AH17=BI$10,'Anexo IV'!$G66=TRUE),($E$14/$D$14),"")</f>
        <v/>
      </c>
      <c r="BJ17" s="16" t="str">
        <f>IF(AND($AH17=BJ$10,'Anexo IV'!$G66=TRUE),($E$14/$D$14),"")</f>
        <v/>
      </c>
      <c r="BK17" s="16" t="str">
        <f>IF(AND($AH17=BK$10,'Anexo IV'!$G66=TRUE),($E$14/$D$14),"")</f>
        <v/>
      </c>
      <c r="BL17" s="16" t="str">
        <f>IF(AND($AH17=BL$10,'Anexo IV'!$G66=TRUE),($E$14/$D$14),"")</f>
        <v/>
      </c>
      <c r="BM17" s="16" t="str">
        <f>IF(AND($AH17=BM$10,'Anexo IV'!$G66=TRUE),($E$14/$D$14),"")</f>
        <v/>
      </c>
      <c r="BN17" s="16" t="str">
        <f>IF(AND($AH17=BN$10,'Anexo IV'!$G66=TRUE),($E$14/$D$14),"")</f>
        <v/>
      </c>
      <c r="BO17" s="16" t="str">
        <f>IF(AND($AH17=BO$10,'Anexo IV'!$G66=TRUE),($E$14/$D$14),"")</f>
        <v/>
      </c>
      <c r="BP17" s="16" t="str">
        <f>IF(AND($AH17=BP$10,'Anexo IV'!$G66=TRUE),($E$14/$D$14),"")</f>
        <v/>
      </c>
      <c r="BQ17" s="16" t="str">
        <f>IF(AND($AH17=BQ$10,'Anexo IV'!$G66=TRUE),($E$14/$D$14),"")</f>
        <v/>
      </c>
      <c r="BR17" s="16" t="str">
        <f>IF(AND($AH17=BR$10,'Anexo IV'!$G66=TRUE),($E$14/$D$14),"")</f>
        <v/>
      </c>
      <c r="BS17" s="16" t="str">
        <f>IF(AND($AH17=BS$10,'Anexo IV'!$G66=TRUE),($E$14/$D$14),"")</f>
        <v/>
      </c>
      <c r="BT17" s="16" t="str">
        <f>IF(AND($AH17=BT$10,'Anexo IV'!$G66=TRUE),($E$14/$D$14),"")</f>
        <v/>
      </c>
      <c r="BU17" s="16" t="str">
        <f>IF(AND($AH17=BU$10,'Anexo IV'!$G66=TRUE),($E$14/$D$14),"")</f>
        <v/>
      </c>
      <c r="BV17" s="16" t="str">
        <f>IF(AND($AH17=BV$10,'Anexo IV'!$G66=TRUE),($E$14/$D$14),"")</f>
        <v/>
      </c>
    </row>
    <row r="18" spans="2:74" x14ac:dyDescent="0.25">
      <c r="B18" t="s">
        <v>85</v>
      </c>
      <c r="C18" s="13">
        <f>COUNTA('Anexo IV'!F89:F93)</f>
        <v>0</v>
      </c>
      <c r="D18" s="13">
        <f>COUNTIF('Anexo IV'!G89:G93,TRUE)</f>
        <v>0</v>
      </c>
      <c r="E18" s="14">
        <f t="shared" si="0"/>
        <v>0</v>
      </c>
      <c r="F18" s="14">
        <f t="shared" si="1"/>
        <v>0</v>
      </c>
      <c r="G18" s="14">
        <f t="shared" si="2"/>
        <v>0</v>
      </c>
      <c r="H18" s="14">
        <f t="shared" si="3"/>
        <v>0</v>
      </c>
      <c r="I18" s="14">
        <f t="shared" si="4"/>
        <v>0</v>
      </c>
      <c r="J18" s="14"/>
      <c r="K18" s="14">
        <f t="shared" si="5"/>
        <v>0</v>
      </c>
      <c r="L18" s="14">
        <f t="shared" si="6"/>
        <v>0</v>
      </c>
      <c r="M18" s="14">
        <f t="shared" si="7"/>
        <v>0</v>
      </c>
      <c r="N18" s="14">
        <f t="shared" si="8"/>
        <v>0</v>
      </c>
      <c r="O18" s="14">
        <f t="shared" si="9"/>
        <v>0</v>
      </c>
      <c r="P18" s="14"/>
      <c r="Q18" s="14">
        <f t="shared" si="10"/>
        <v>0</v>
      </c>
      <c r="R18" s="14">
        <f t="shared" si="11"/>
        <v>0</v>
      </c>
      <c r="S18" s="14">
        <f t="shared" si="12"/>
        <v>0</v>
      </c>
      <c r="T18" s="14">
        <f t="shared" si="13"/>
        <v>0</v>
      </c>
      <c r="U18" s="14"/>
      <c r="V18" s="14">
        <f t="shared" si="14"/>
        <v>0</v>
      </c>
      <c r="W18" s="14">
        <f t="shared" si="15"/>
        <v>0</v>
      </c>
      <c r="X18" s="14">
        <f t="shared" si="16"/>
        <v>0</v>
      </c>
      <c r="Y18" s="14"/>
      <c r="Z18" s="14">
        <f t="shared" si="17"/>
        <v>0</v>
      </c>
      <c r="AA18" s="14">
        <f t="shared" si="18"/>
        <v>0</v>
      </c>
      <c r="AB18" s="14"/>
      <c r="AC18" s="14">
        <f t="shared" si="19"/>
        <v>0</v>
      </c>
      <c r="AG18" s="240"/>
      <c r="AH18" s="15" t="str">
        <f>UPPER('Anexo IV'!F67)</f>
        <v/>
      </c>
      <c r="AI18" s="16" t="str">
        <f>IF(AND($AH18=AI$10,'Anexo IV'!$G67=TRUE),($E$14/$D$14),"")</f>
        <v/>
      </c>
      <c r="AJ18" s="16" t="str">
        <f>IF(AND($AH18=AJ$10,'Anexo IV'!$G67=TRUE),($E$14/$D$14),"")</f>
        <v/>
      </c>
      <c r="AK18" s="16" t="str">
        <f>IF(AND($AH18=AK$10,'Anexo IV'!$G67=TRUE),($E$14/$D$14),"")</f>
        <v/>
      </c>
      <c r="AL18" s="16" t="str">
        <f>IF(AND($AH18=AL$10,'Anexo IV'!$G67=TRUE),($E$14/$D$14),"")</f>
        <v/>
      </c>
      <c r="AM18" s="16" t="str">
        <f>IF(AND($AH18=AM$10,'Anexo IV'!$G67=TRUE),($E$14/$D$14),"")</f>
        <v/>
      </c>
      <c r="AN18" s="16" t="str">
        <f>IF(AND($AH18=AN$10,'Anexo IV'!$G67=TRUE),($E$14/$D$14),"")</f>
        <v/>
      </c>
      <c r="AO18" s="16" t="str">
        <f>IF(AND($AH18=AO$10,'Anexo IV'!$G67=TRUE),($E$14/$D$14),"")</f>
        <v/>
      </c>
      <c r="AP18" s="16" t="str">
        <f>IF(AND($AH18=AP$10,'Anexo IV'!$G67=TRUE),($E$14/$D$14),"")</f>
        <v/>
      </c>
      <c r="AQ18" s="16" t="str">
        <f>IF(AND($AH18=AQ$10,'Anexo IV'!$G67=TRUE),($E$14/$D$14),"")</f>
        <v/>
      </c>
      <c r="AR18" s="16" t="str">
        <f>IF(AND($AH18=AR$10,'Anexo IV'!$G67=TRUE),($E$14/$D$14),"")</f>
        <v/>
      </c>
      <c r="AS18" s="16" t="str">
        <f>IF(AND($AH18=AS$10,'Anexo IV'!$G67=TRUE),($E$14/$D$14),"")</f>
        <v/>
      </c>
      <c r="AT18" s="16" t="str">
        <f>IF(AND($AH18=AT$10,'Anexo IV'!$G67=TRUE),($E$14/$D$14),"")</f>
        <v/>
      </c>
      <c r="AU18" s="16" t="str">
        <f>IF(AND($AH18=AU$10,'Anexo IV'!$G67=TRUE),($E$14/$D$14),"")</f>
        <v/>
      </c>
      <c r="AV18" s="16" t="str">
        <f>IF(AND($AH18=AV$10,'Anexo IV'!$G67=TRUE),($E$14/$D$14),"")</f>
        <v/>
      </c>
      <c r="AW18" s="16" t="str">
        <f>IF(AND($AH18=AW$10,'Anexo IV'!$G67=TRUE),($E$14/$D$14),"")</f>
        <v/>
      </c>
      <c r="AX18" s="16" t="str">
        <f>IF(AND($AH18=AX$10,'Anexo IV'!$G67=TRUE),($E$14/$D$14),"")</f>
        <v/>
      </c>
      <c r="AY18" s="16" t="str">
        <f>IF(AND($AH18=AY$10,'Anexo IV'!$G67=TRUE),($E$14/$D$14),"")</f>
        <v/>
      </c>
      <c r="AZ18" s="16" t="str">
        <f>IF(AND($AH18=AZ$10,'Anexo IV'!$G67=TRUE),($E$14/$D$14),"")</f>
        <v/>
      </c>
      <c r="BA18" s="16" t="str">
        <f>IF(AND($AH18=BA$10,'Anexo IV'!$G67=TRUE),($E$14/$D$14),"")</f>
        <v/>
      </c>
      <c r="BB18" s="16" t="str">
        <f>IF(AND($AH18=BB$10,'Anexo IV'!$G67=TRUE),($E$14/$D$14),"")</f>
        <v/>
      </c>
      <c r="BC18" s="16" t="str">
        <f>IF(AND($AH18=BC$10,'Anexo IV'!$G67=TRUE),($E$14/$D$14),"")</f>
        <v/>
      </c>
      <c r="BD18" s="16" t="str">
        <f>IF(AND($AH18=BD$10,'Anexo IV'!$G67=TRUE),($E$14/$D$14),"")</f>
        <v/>
      </c>
      <c r="BE18" s="16" t="str">
        <f>IF(AND($AH18=BE$10,'Anexo IV'!$G67=TRUE),($E$14/$D$14),"")</f>
        <v/>
      </c>
      <c r="BF18" s="16" t="str">
        <f>IF(AND($AH18=BF$10,'Anexo IV'!$G67=TRUE),($E$14/$D$14),"")</f>
        <v/>
      </c>
      <c r="BG18" s="16" t="str">
        <f>IF(AND($AH18=BG$10,'Anexo IV'!$G67=TRUE),($E$14/$D$14),"")</f>
        <v/>
      </c>
      <c r="BH18" s="16" t="str">
        <f>IF(AND($AH18=BH$10,'Anexo IV'!$G67=TRUE),($E$14/$D$14),"")</f>
        <v/>
      </c>
      <c r="BI18" s="16" t="str">
        <f>IF(AND($AH18=BI$10,'Anexo IV'!$G67=TRUE),($E$14/$D$14),"")</f>
        <v/>
      </c>
      <c r="BJ18" s="16" t="str">
        <f>IF(AND($AH18=BJ$10,'Anexo IV'!$G67=TRUE),($E$14/$D$14),"")</f>
        <v/>
      </c>
      <c r="BK18" s="16" t="str">
        <f>IF(AND($AH18=BK$10,'Anexo IV'!$G67=TRUE),($E$14/$D$14),"")</f>
        <v/>
      </c>
      <c r="BL18" s="16" t="str">
        <f>IF(AND($AH18=BL$10,'Anexo IV'!$G67=TRUE),($E$14/$D$14),"")</f>
        <v/>
      </c>
      <c r="BM18" s="16" t="str">
        <f>IF(AND($AH18=BM$10,'Anexo IV'!$G67=TRUE),($E$14/$D$14),"")</f>
        <v/>
      </c>
      <c r="BN18" s="16" t="str">
        <f>IF(AND($AH18=BN$10,'Anexo IV'!$G67=TRUE),($E$14/$D$14),"")</f>
        <v/>
      </c>
      <c r="BO18" s="16" t="str">
        <f>IF(AND($AH18=BO$10,'Anexo IV'!$G67=TRUE),($E$14/$D$14),"")</f>
        <v/>
      </c>
      <c r="BP18" s="16" t="str">
        <f>IF(AND($AH18=BP$10,'Anexo IV'!$G67=TRUE),($E$14/$D$14),"")</f>
        <v/>
      </c>
      <c r="BQ18" s="16" t="str">
        <f>IF(AND($AH18=BQ$10,'Anexo IV'!$G67=TRUE),($E$14/$D$14),"")</f>
        <v/>
      </c>
      <c r="BR18" s="16" t="str">
        <f>IF(AND($AH18=BR$10,'Anexo IV'!$G67=TRUE),($E$14/$D$14),"")</f>
        <v/>
      </c>
      <c r="BS18" s="16" t="str">
        <f>IF(AND($AH18=BS$10,'Anexo IV'!$G67=TRUE),($E$14/$D$14),"")</f>
        <v/>
      </c>
      <c r="BT18" s="16" t="str">
        <f>IF(AND($AH18=BT$10,'Anexo IV'!$G67=TRUE),($E$14/$D$14),"")</f>
        <v/>
      </c>
      <c r="BU18" s="16" t="str">
        <f>IF(AND($AH18=BU$10,'Anexo IV'!$G67=TRUE),($E$14/$D$14),"")</f>
        <v/>
      </c>
      <c r="BV18" s="16" t="str">
        <f>IF(AND($AH18=BV$10,'Anexo IV'!$G67=TRUE),($E$14/$D$14),"")</f>
        <v/>
      </c>
    </row>
    <row r="19" spans="2:74" x14ac:dyDescent="0.25">
      <c r="B19" t="s">
        <v>86</v>
      </c>
      <c r="C19" s="13">
        <f>COUNTA('Anexo IV'!F95:F99)</f>
        <v>0</v>
      </c>
      <c r="D19" s="13" cm="1">
        <f t="array" ref="D19">SUMPRODUCT(('Anexo IV'!F95:F99&lt;&gt;"")*('Anexo IV'!G95:G99=TRUE))</f>
        <v>0</v>
      </c>
      <c r="E19" s="14">
        <f t="shared" si="0"/>
        <v>0</v>
      </c>
      <c r="F19" s="14">
        <f t="shared" si="1"/>
        <v>0</v>
      </c>
      <c r="G19" s="14">
        <f t="shared" si="2"/>
        <v>0</v>
      </c>
      <c r="H19" s="14">
        <f t="shared" si="3"/>
        <v>0</v>
      </c>
      <c r="I19" s="14">
        <f t="shared" si="4"/>
        <v>0</v>
      </c>
      <c r="J19" s="14"/>
      <c r="K19" s="14">
        <f t="shared" si="5"/>
        <v>0</v>
      </c>
      <c r="L19" s="14">
        <f t="shared" si="6"/>
        <v>0</v>
      </c>
      <c r="M19" s="14">
        <f t="shared" si="7"/>
        <v>0</v>
      </c>
      <c r="N19" s="14">
        <f t="shared" si="8"/>
        <v>0</v>
      </c>
      <c r="O19" s="14">
        <f t="shared" si="9"/>
        <v>0</v>
      </c>
      <c r="P19" s="14"/>
      <c r="Q19" s="14">
        <f t="shared" si="10"/>
        <v>0</v>
      </c>
      <c r="R19" s="14">
        <f t="shared" si="11"/>
        <v>0</v>
      </c>
      <c r="S19" s="14">
        <f t="shared" si="12"/>
        <v>0</v>
      </c>
      <c r="T19" s="14">
        <f t="shared" si="13"/>
        <v>0</v>
      </c>
      <c r="U19" s="14"/>
      <c r="V19" s="14">
        <f t="shared" si="14"/>
        <v>0</v>
      </c>
      <c r="W19" s="14">
        <f t="shared" si="15"/>
        <v>0</v>
      </c>
      <c r="X19" s="14">
        <f t="shared" si="16"/>
        <v>0</v>
      </c>
      <c r="Y19" s="14"/>
      <c r="Z19" s="14">
        <f t="shared" si="17"/>
        <v>0</v>
      </c>
      <c r="AA19" s="14">
        <f t="shared" si="18"/>
        <v>0</v>
      </c>
      <c r="AB19" s="14"/>
      <c r="AC19" s="14">
        <f t="shared" si="19"/>
        <v>0</v>
      </c>
      <c r="AG19" s="240"/>
      <c r="AH19" s="15" t="str">
        <f>UPPER('Anexo IV'!F68)</f>
        <v/>
      </c>
      <c r="AI19" s="16" t="str">
        <f>IF(AND($AH19=AI$10,'Anexo IV'!$G68=TRUE),($E$14/$D$14),"")</f>
        <v/>
      </c>
      <c r="AJ19" s="16" t="str">
        <f>IF(AND($AH19=AJ$10,'Anexo IV'!$G68=TRUE),($E$14/$D$14),"")</f>
        <v/>
      </c>
      <c r="AK19" s="16" t="str">
        <f>IF(AND($AH19=AK$10,'Anexo IV'!$G68=TRUE),($E$14/$D$14),"")</f>
        <v/>
      </c>
      <c r="AL19" s="16" t="str">
        <f>IF(AND($AH19=AL$10,'Anexo IV'!$G68=TRUE),($E$14/$D$14),"")</f>
        <v/>
      </c>
      <c r="AM19" s="16" t="str">
        <f>IF(AND($AH19=AM$10,'Anexo IV'!$G68=TRUE),($E$14/$D$14),"")</f>
        <v/>
      </c>
      <c r="AN19" s="16" t="str">
        <f>IF(AND($AH19=AN$10,'Anexo IV'!$G68=TRUE),($E$14/$D$14),"")</f>
        <v/>
      </c>
      <c r="AO19" s="16" t="str">
        <f>IF(AND($AH19=AO$10,'Anexo IV'!$G68=TRUE),($E$14/$D$14),"")</f>
        <v/>
      </c>
      <c r="AP19" s="16" t="str">
        <f>IF(AND($AH19=AP$10,'Anexo IV'!$G68=TRUE),($E$14/$D$14),"")</f>
        <v/>
      </c>
      <c r="AQ19" s="16" t="str">
        <f>IF(AND($AH19=AQ$10,'Anexo IV'!$G68=TRUE),($E$14/$D$14),"")</f>
        <v/>
      </c>
      <c r="AR19" s="16" t="str">
        <f>IF(AND($AH19=AR$10,'Anexo IV'!$G68=TRUE),($E$14/$D$14),"")</f>
        <v/>
      </c>
      <c r="AS19" s="16" t="str">
        <f>IF(AND($AH19=AS$10,'Anexo IV'!$G68=TRUE),($E$14/$D$14),"")</f>
        <v/>
      </c>
      <c r="AT19" s="16" t="str">
        <f>IF(AND($AH19=AT$10,'Anexo IV'!$G68=TRUE),($E$14/$D$14),"")</f>
        <v/>
      </c>
      <c r="AU19" s="16" t="str">
        <f>IF(AND($AH19=AU$10,'Anexo IV'!$G68=TRUE),($E$14/$D$14),"")</f>
        <v/>
      </c>
      <c r="AV19" s="16" t="str">
        <f>IF(AND($AH19=AV$10,'Anexo IV'!$G68=TRUE),($E$14/$D$14),"")</f>
        <v/>
      </c>
      <c r="AW19" s="16" t="str">
        <f>IF(AND($AH19=AW$10,'Anexo IV'!$G68=TRUE),($E$14/$D$14),"")</f>
        <v/>
      </c>
      <c r="AX19" s="16" t="str">
        <f>IF(AND($AH19=AX$10,'Anexo IV'!$G68=TRUE),($E$14/$D$14),"")</f>
        <v/>
      </c>
      <c r="AY19" s="16" t="str">
        <f>IF(AND($AH19=AY$10,'Anexo IV'!$G68=TRUE),($E$14/$D$14),"")</f>
        <v/>
      </c>
      <c r="AZ19" s="16" t="str">
        <f>IF(AND($AH19=AZ$10,'Anexo IV'!$G68=TRUE),($E$14/$D$14),"")</f>
        <v/>
      </c>
      <c r="BA19" s="16" t="str">
        <f>IF(AND($AH19=BA$10,'Anexo IV'!$G68=TRUE),($E$14/$D$14),"")</f>
        <v/>
      </c>
      <c r="BB19" s="16" t="str">
        <f>IF(AND($AH19=BB$10,'Anexo IV'!$G68=TRUE),($E$14/$D$14),"")</f>
        <v/>
      </c>
      <c r="BC19" s="16" t="str">
        <f>IF(AND($AH19=BC$10,'Anexo IV'!$G68=TRUE),($E$14/$D$14),"")</f>
        <v/>
      </c>
      <c r="BD19" s="16" t="str">
        <f>IF(AND($AH19=BD$10,'Anexo IV'!$G68=TRUE),($E$14/$D$14),"")</f>
        <v/>
      </c>
      <c r="BE19" s="16" t="str">
        <f>IF(AND($AH19=BE$10,'Anexo IV'!$G68=TRUE),($E$14/$D$14),"")</f>
        <v/>
      </c>
      <c r="BF19" s="16" t="str">
        <f>IF(AND($AH19=BF$10,'Anexo IV'!$G68=TRUE),($E$14/$D$14),"")</f>
        <v/>
      </c>
      <c r="BG19" s="16" t="str">
        <f>IF(AND($AH19=BG$10,'Anexo IV'!$G68=TRUE),($E$14/$D$14),"")</f>
        <v/>
      </c>
      <c r="BH19" s="16" t="str">
        <f>IF(AND($AH19=BH$10,'Anexo IV'!$G68=TRUE),($E$14/$D$14),"")</f>
        <v/>
      </c>
      <c r="BI19" s="16" t="str">
        <f>IF(AND($AH19=BI$10,'Anexo IV'!$G68=TRUE),($E$14/$D$14),"")</f>
        <v/>
      </c>
      <c r="BJ19" s="16" t="str">
        <f>IF(AND($AH19=BJ$10,'Anexo IV'!$G68=TRUE),($E$14/$D$14),"")</f>
        <v/>
      </c>
      <c r="BK19" s="16" t="str">
        <f>IF(AND($AH19=BK$10,'Anexo IV'!$G68=TRUE),($E$14/$D$14),"")</f>
        <v/>
      </c>
      <c r="BL19" s="16" t="str">
        <f>IF(AND($AH19=BL$10,'Anexo IV'!$G68=TRUE),($E$14/$D$14),"")</f>
        <v/>
      </c>
      <c r="BM19" s="16" t="str">
        <f>IF(AND($AH19=BM$10,'Anexo IV'!$G68=TRUE),($E$14/$D$14),"")</f>
        <v/>
      </c>
      <c r="BN19" s="16" t="str">
        <f>IF(AND($AH19=BN$10,'Anexo IV'!$G68=TRUE),($E$14/$D$14),"")</f>
        <v/>
      </c>
      <c r="BO19" s="16" t="str">
        <f>IF(AND($AH19=BO$10,'Anexo IV'!$G68=TRUE),($E$14/$D$14),"")</f>
        <v/>
      </c>
      <c r="BP19" s="16" t="str">
        <f>IF(AND($AH19=BP$10,'Anexo IV'!$G68=TRUE),($E$14/$D$14),"")</f>
        <v/>
      </c>
      <c r="BQ19" s="16" t="str">
        <f>IF(AND($AH19=BQ$10,'Anexo IV'!$G68=TRUE),($E$14/$D$14),"")</f>
        <v/>
      </c>
      <c r="BR19" s="16" t="str">
        <f>IF(AND($AH19=BR$10,'Anexo IV'!$G68=TRUE),($E$14/$D$14),"")</f>
        <v/>
      </c>
      <c r="BS19" s="16" t="str">
        <f>IF(AND($AH19=BS$10,'Anexo IV'!$G68=TRUE),($E$14/$D$14),"")</f>
        <v/>
      </c>
      <c r="BT19" s="16" t="str">
        <f>IF(AND($AH19=BT$10,'Anexo IV'!$G68=TRUE),($E$14/$D$14),"")</f>
        <v/>
      </c>
      <c r="BU19" s="16" t="str">
        <f>IF(AND($AH19=BU$10,'Anexo IV'!$G68=TRUE),($E$14/$D$14),"")</f>
        <v/>
      </c>
      <c r="BV19" s="16" t="str">
        <f>IF(AND($AH19=BV$10,'Anexo IV'!$G68=TRUE),($E$14/$D$14),"")</f>
        <v/>
      </c>
    </row>
    <row r="20" spans="2:74" x14ac:dyDescent="0.25">
      <c r="B20" t="s">
        <v>87</v>
      </c>
      <c r="C20" s="13">
        <f>COUNTA('Anexo IV'!F107:F111)</f>
        <v>0</v>
      </c>
      <c r="D20" s="13" cm="1">
        <f t="array" ref="D20">SUMPRODUCT(('Anexo IV'!F107:F111&lt;&gt;"")*('Anexo IV'!G107:G111=TRUE))</f>
        <v>0</v>
      </c>
      <c r="E20" s="14">
        <f t="shared" si="0"/>
        <v>0</v>
      </c>
      <c r="F20" s="14">
        <f t="shared" si="1"/>
        <v>0</v>
      </c>
      <c r="G20" s="14">
        <f t="shared" si="2"/>
        <v>0</v>
      </c>
      <c r="H20" s="14">
        <f t="shared" si="3"/>
        <v>0</v>
      </c>
      <c r="I20" s="14">
        <f t="shared" si="4"/>
        <v>0</v>
      </c>
      <c r="J20" s="14"/>
      <c r="K20" s="14">
        <f t="shared" si="5"/>
        <v>0</v>
      </c>
      <c r="L20" s="14">
        <f t="shared" si="6"/>
        <v>0</v>
      </c>
      <c r="M20" s="14">
        <f t="shared" si="7"/>
        <v>0</v>
      </c>
      <c r="N20" s="14">
        <f t="shared" si="8"/>
        <v>0</v>
      </c>
      <c r="O20" s="14">
        <f t="shared" si="9"/>
        <v>0</v>
      </c>
      <c r="P20" s="14"/>
      <c r="Q20" s="14">
        <f t="shared" si="10"/>
        <v>0</v>
      </c>
      <c r="R20" s="14">
        <f t="shared" si="11"/>
        <v>0</v>
      </c>
      <c r="S20" s="14">
        <f t="shared" si="12"/>
        <v>0</v>
      </c>
      <c r="T20" s="14">
        <f t="shared" si="13"/>
        <v>0</v>
      </c>
      <c r="U20" s="14"/>
      <c r="V20" s="14">
        <f t="shared" si="14"/>
        <v>0</v>
      </c>
      <c r="W20" s="14">
        <f t="shared" si="15"/>
        <v>0</v>
      </c>
      <c r="X20" s="14">
        <f t="shared" si="16"/>
        <v>0</v>
      </c>
      <c r="Y20" s="14"/>
      <c r="Z20" s="14">
        <f t="shared" si="17"/>
        <v>0</v>
      </c>
      <c r="AA20" s="14">
        <f t="shared" si="18"/>
        <v>0</v>
      </c>
      <c r="AB20" s="14"/>
      <c r="AC20" s="14">
        <f t="shared" si="19"/>
        <v>0</v>
      </c>
      <c r="AG20" s="240"/>
      <c r="AH20" s="15" t="str">
        <f>UPPER('Anexo IV'!F69)</f>
        <v/>
      </c>
      <c r="AI20" s="16" t="str">
        <f>IF(AND($AH20=AI$10,'Anexo IV'!$G69=TRUE),($E$14/$D$14),"")</f>
        <v/>
      </c>
      <c r="AJ20" s="16" t="str">
        <f>IF(AND($AH20=AJ$10,'Anexo IV'!$G69=TRUE),($E$14/$D$14),"")</f>
        <v/>
      </c>
      <c r="AK20" s="16" t="str">
        <f>IF(AND($AH20=AK$10,'Anexo IV'!$G69=TRUE),($E$14/$D$14),"")</f>
        <v/>
      </c>
      <c r="AL20" s="16" t="str">
        <f>IF(AND($AH20=AL$10,'Anexo IV'!$G69=TRUE),($E$14/$D$14),"")</f>
        <v/>
      </c>
      <c r="AM20" s="16" t="str">
        <f>IF(AND($AH20=AM$10,'Anexo IV'!$G69=TRUE),($E$14/$D$14),"")</f>
        <v/>
      </c>
      <c r="AN20" s="16" t="str">
        <f>IF(AND($AH20=AN$10,'Anexo IV'!$G69=TRUE),($E$14/$D$14),"")</f>
        <v/>
      </c>
      <c r="AO20" s="16" t="str">
        <f>IF(AND($AH20=AO$10,'Anexo IV'!$G69=TRUE),($E$14/$D$14),"")</f>
        <v/>
      </c>
      <c r="AP20" s="16" t="str">
        <f>IF(AND($AH20=AP$10,'Anexo IV'!$G69=TRUE),($E$14/$D$14),"")</f>
        <v/>
      </c>
      <c r="AQ20" s="16" t="str">
        <f>IF(AND($AH20=AQ$10,'Anexo IV'!$G69=TRUE),($E$14/$D$14),"")</f>
        <v/>
      </c>
      <c r="AR20" s="16" t="str">
        <f>IF(AND($AH20=AR$10,'Anexo IV'!$G69=TRUE),($E$14/$D$14),"")</f>
        <v/>
      </c>
      <c r="AS20" s="16" t="str">
        <f>IF(AND($AH20=AS$10,'Anexo IV'!$G69=TRUE),($E$14/$D$14),"")</f>
        <v/>
      </c>
      <c r="AT20" s="16" t="str">
        <f>IF(AND($AH20=AT$10,'Anexo IV'!$G69=TRUE),($E$14/$D$14),"")</f>
        <v/>
      </c>
      <c r="AU20" s="16" t="str">
        <f>IF(AND($AH20=AU$10,'Anexo IV'!$G69=TRUE),($E$14/$D$14),"")</f>
        <v/>
      </c>
      <c r="AV20" s="16" t="str">
        <f>IF(AND($AH20=AV$10,'Anexo IV'!$G69=TRUE),($E$14/$D$14),"")</f>
        <v/>
      </c>
      <c r="AW20" s="16" t="str">
        <f>IF(AND($AH20=AW$10,'Anexo IV'!$G69=TRUE),($E$14/$D$14),"")</f>
        <v/>
      </c>
      <c r="AX20" s="16" t="str">
        <f>IF(AND($AH20=AX$10,'Anexo IV'!$G69=TRUE),($E$14/$D$14),"")</f>
        <v/>
      </c>
      <c r="AY20" s="16" t="str">
        <f>IF(AND($AH20=AY$10,'Anexo IV'!$G69=TRUE),($E$14/$D$14),"")</f>
        <v/>
      </c>
      <c r="AZ20" s="16" t="str">
        <f>IF(AND($AH20=AZ$10,'Anexo IV'!$G69=TRUE),($E$14/$D$14),"")</f>
        <v/>
      </c>
      <c r="BA20" s="16" t="str">
        <f>IF(AND($AH20=BA$10,'Anexo IV'!$G69=TRUE),($E$14/$D$14),"")</f>
        <v/>
      </c>
      <c r="BB20" s="16" t="str">
        <f>IF(AND($AH20=BB$10,'Anexo IV'!$G69=TRUE),($E$14/$D$14),"")</f>
        <v/>
      </c>
      <c r="BC20" s="16" t="str">
        <f>IF(AND($AH20=BC$10,'Anexo IV'!$G69=TRUE),($E$14/$D$14),"")</f>
        <v/>
      </c>
      <c r="BD20" s="16" t="str">
        <f>IF(AND($AH20=BD$10,'Anexo IV'!$G69=TRUE),($E$14/$D$14),"")</f>
        <v/>
      </c>
      <c r="BE20" s="16" t="str">
        <f>IF(AND($AH20=BE$10,'Anexo IV'!$G69=TRUE),($E$14/$D$14),"")</f>
        <v/>
      </c>
      <c r="BF20" s="16" t="str">
        <f>IF(AND($AH20=BF$10,'Anexo IV'!$G69=TRUE),($E$14/$D$14),"")</f>
        <v/>
      </c>
      <c r="BG20" s="16" t="str">
        <f>IF(AND($AH20=BG$10,'Anexo IV'!$G69=TRUE),($E$14/$D$14),"")</f>
        <v/>
      </c>
      <c r="BH20" s="16" t="str">
        <f>IF(AND($AH20=BH$10,'Anexo IV'!$G69=TRUE),($E$14/$D$14),"")</f>
        <v/>
      </c>
      <c r="BI20" s="16" t="str">
        <f>IF(AND($AH20=BI$10,'Anexo IV'!$G69=TRUE),($E$14/$D$14),"")</f>
        <v/>
      </c>
      <c r="BJ20" s="16" t="str">
        <f>IF(AND($AH20=BJ$10,'Anexo IV'!$G69=TRUE),($E$14/$D$14),"")</f>
        <v/>
      </c>
      <c r="BK20" s="16" t="str">
        <f>IF(AND($AH20=BK$10,'Anexo IV'!$G69=TRUE),($E$14/$D$14),"")</f>
        <v/>
      </c>
      <c r="BL20" s="16" t="str">
        <f>IF(AND($AH20=BL$10,'Anexo IV'!$G69=TRUE),($E$14/$D$14),"")</f>
        <v/>
      </c>
      <c r="BM20" s="16" t="str">
        <f>IF(AND($AH20=BM$10,'Anexo IV'!$G69=TRUE),($E$14/$D$14),"")</f>
        <v/>
      </c>
      <c r="BN20" s="16" t="str">
        <f>IF(AND($AH20=BN$10,'Anexo IV'!$G69=TRUE),($E$14/$D$14),"")</f>
        <v/>
      </c>
      <c r="BO20" s="16" t="str">
        <f>IF(AND($AH20=BO$10,'Anexo IV'!$G69=TRUE),($E$14/$D$14),"")</f>
        <v/>
      </c>
      <c r="BP20" s="16" t="str">
        <f>IF(AND($AH20=BP$10,'Anexo IV'!$G69=TRUE),($E$14/$D$14),"")</f>
        <v/>
      </c>
      <c r="BQ20" s="16" t="str">
        <f>IF(AND($AH20=BQ$10,'Anexo IV'!$G69=TRUE),($E$14/$D$14),"")</f>
        <v/>
      </c>
      <c r="BR20" s="16" t="str">
        <f>IF(AND($AH20=BR$10,'Anexo IV'!$G69=TRUE),($E$14/$D$14),"")</f>
        <v/>
      </c>
      <c r="BS20" s="16" t="str">
        <f>IF(AND($AH20=BS$10,'Anexo IV'!$G69=TRUE),($E$14/$D$14),"")</f>
        <v/>
      </c>
      <c r="BT20" s="16" t="str">
        <f>IF(AND($AH20=BT$10,'Anexo IV'!$G69=TRUE),($E$14/$D$14),"")</f>
        <v/>
      </c>
      <c r="BU20" s="16" t="str">
        <f>IF(AND($AH20=BU$10,'Anexo IV'!$G69=TRUE),($E$14/$D$14),"")</f>
        <v/>
      </c>
      <c r="BV20" s="16" t="str">
        <f>IF(AND($AH20=BV$10,'Anexo IV'!$G69=TRUE),($E$14/$D$14),"")</f>
        <v/>
      </c>
    </row>
    <row r="21" spans="2:74" x14ac:dyDescent="0.25">
      <c r="AG21" s="240" t="s">
        <v>88</v>
      </c>
      <c r="AH21" s="17" t="str">
        <f>UPPER('Anexo IV'!F71)</f>
        <v/>
      </c>
      <c r="AI21" s="18" t="str">
        <f>IF(AND($AH21=AI$10,'Anexo IV'!$G71=TRUE),($E$15/$D$15),"")</f>
        <v/>
      </c>
      <c r="AJ21" s="19" t="str">
        <f>IF(AND($AH21=AJ$10,'Anexo IV'!$G71=TRUE),($E$15/$D$15),"")</f>
        <v/>
      </c>
      <c r="AK21" s="19" t="str">
        <f>IF(AND($AH21=AK$10,'Anexo IV'!$G71=TRUE),($E$15/$D$15),"")</f>
        <v/>
      </c>
      <c r="AL21" s="19" t="str">
        <f>IF(AND($AH21=AL$10,'Anexo IV'!$G71=TRUE),($E$15/$D$15),"")</f>
        <v/>
      </c>
      <c r="AM21" s="19" t="str">
        <f>IF(AND($AH21=AM$10,'Anexo IV'!$G71=TRUE),($E$15/$D$15),"")</f>
        <v/>
      </c>
      <c r="AN21" s="19" t="str">
        <f>IF(AND($AH21=AN$10,'Anexo IV'!$G71=TRUE),($E$15/$D$15),"")</f>
        <v/>
      </c>
      <c r="AO21" s="19" t="str">
        <f>IF(AND($AH21=AO$10,'Anexo IV'!$G71=TRUE),($E$15/$D$15),"")</f>
        <v/>
      </c>
      <c r="AP21" s="19" t="str">
        <f>IF(AND($AH21=AP$10,'Anexo IV'!$G71=TRUE),($E$15/$D$15),"")</f>
        <v/>
      </c>
      <c r="AQ21" s="19" t="str">
        <f>IF(AND($AH21=AQ$10,'Anexo IV'!$G71=TRUE),($E$15/$D$15),"")</f>
        <v/>
      </c>
      <c r="AR21" s="19" t="str">
        <f>IF(AND($AH21=AR$10,'Anexo IV'!$G71=TRUE),($E$15/$D$15),"")</f>
        <v/>
      </c>
      <c r="AS21" s="19" t="str">
        <f>IF(AND($AH21=AS$10,'Anexo IV'!$G71=TRUE),($E$15/$D$15),"")</f>
        <v/>
      </c>
      <c r="AT21" s="19" t="str">
        <f>IF(AND($AH21=AT$10,'Anexo IV'!$G71=TRUE),($E$15/$D$15),"")</f>
        <v/>
      </c>
      <c r="AU21" s="19" t="str">
        <f>IF(AND($AH21=AU$10,'Anexo IV'!$G71=TRUE),($E$15/$D$15),"")</f>
        <v/>
      </c>
      <c r="AV21" s="19" t="str">
        <f>IF(AND($AH21=AV$10,'Anexo IV'!$G71=TRUE),($E$15/$D$15),"")</f>
        <v/>
      </c>
      <c r="AW21" s="19" t="str">
        <f>IF(AND($AH21=AW$10,'Anexo IV'!$G71=TRUE),($E$15/$D$15),"")</f>
        <v/>
      </c>
      <c r="AX21" s="19" t="str">
        <f>IF(AND($AH21=AX$10,'Anexo IV'!$G71=TRUE),($E$15/$D$15),"")</f>
        <v/>
      </c>
      <c r="AY21" s="19" t="str">
        <f>IF(AND($AH21=AY$10,'Anexo IV'!$G71=TRUE),($E$15/$D$15),"")</f>
        <v/>
      </c>
      <c r="AZ21" s="19" t="str">
        <f>IF(AND($AH21=AZ$10,'Anexo IV'!$G71=TRUE),($E$15/$D$15),"")</f>
        <v/>
      </c>
      <c r="BA21" s="19" t="str">
        <f>IF(AND($AH21=BA$10,'Anexo IV'!$G71=TRUE),($E$15/$D$15),"")</f>
        <v/>
      </c>
      <c r="BB21" s="19" t="str">
        <f>IF(AND($AH21=BB$10,'Anexo IV'!$G71=TRUE),($E$15/$D$15),"")</f>
        <v/>
      </c>
      <c r="BC21" s="19" t="str">
        <f>IF(AND($AH21=BC$10,'Anexo IV'!$G71=TRUE),($E$15/$D$15),"")</f>
        <v/>
      </c>
      <c r="BD21" s="19" t="str">
        <f>IF(AND($AH21=BD$10,'Anexo IV'!$G71=TRUE),($E$15/$D$15),"")</f>
        <v/>
      </c>
      <c r="BE21" s="19" t="str">
        <f>IF(AND($AH21=BE$10,'Anexo IV'!$G71=TRUE),($E$15/$D$15),"")</f>
        <v/>
      </c>
      <c r="BF21" s="19" t="str">
        <f>IF(AND($AH21=BF$10,'Anexo IV'!$G71=TRUE),($E$15/$D$15),"")</f>
        <v/>
      </c>
      <c r="BG21" s="19" t="str">
        <f>IF(AND($AH21=BG$10,'Anexo IV'!$G71=TRUE),($E$15/$D$15),"")</f>
        <v/>
      </c>
      <c r="BH21" s="19" t="str">
        <f>IF(AND($AH21=BH$10,'Anexo IV'!$G71=TRUE),($E$15/$D$15),"")</f>
        <v/>
      </c>
      <c r="BI21" s="19" t="str">
        <f>IF(AND($AH21=BI$10,'Anexo IV'!$G71=TRUE),($E$15/$D$15),"")</f>
        <v/>
      </c>
      <c r="BJ21" s="19" t="str">
        <f>IF(AND($AH21=BJ$10,'Anexo IV'!$G71=TRUE),($E$15/$D$15),"")</f>
        <v/>
      </c>
      <c r="BK21" s="19" t="str">
        <f>IF(AND($AH21=BK$10,'Anexo IV'!$G71=TRUE),($E$15/$D$15),"")</f>
        <v/>
      </c>
      <c r="BL21" s="19" t="str">
        <f>IF(AND($AH21=BL$10,'Anexo IV'!$G71=TRUE),($E$15/$D$15),"")</f>
        <v/>
      </c>
      <c r="BM21" s="19" t="str">
        <f>IF(AND($AH21=BM$10,'Anexo IV'!$G71=TRUE),($E$15/$D$15),"")</f>
        <v/>
      </c>
      <c r="BN21" s="19" t="str">
        <f>IF(AND($AH21=BN$10,'Anexo IV'!$G71=TRUE),($E$15/$D$15),"")</f>
        <v/>
      </c>
      <c r="BO21" s="19" t="str">
        <f>IF(AND($AH21=BO$10,'Anexo IV'!$G71=TRUE),($E$15/$D$15),"")</f>
        <v/>
      </c>
      <c r="BP21" s="19" t="str">
        <f>IF(AND($AH21=BP$10,'Anexo IV'!$G71=TRUE),($E$15/$D$15),"")</f>
        <v/>
      </c>
      <c r="BQ21" s="19" t="str">
        <f>IF(AND($AH21=BQ$10,'Anexo IV'!$G71=TRUE),($E$15/$D$15),"")</f>
        <v/>
      </c>
      <c r="BR21" s="19" t="str">
        <f>IF(AND($AH21=BR$10,'Anexo IV'!$G71=TRUE),($E$15/$D$15),"")</f>
        <v/>
      </c>
      <c r="BS21" s="19" t="str">
        <f>IF(AND($AH21=BS$10,'Anexo IV'!$G71=TRUE),($E$15/$D$15),"")</f>
        <v/>
      </c>
      <c r="BT21" s="19" t="str">
        <f>IF(AND($AH21=BT$10,'Anexo IV'!$G71=TRUE),($E$15/$D$15),"")</f>
        <v/>
      </c>
      <c r="BU21" s="19" t="str">
        <f>IF(AND($AH21=BU$10,'Anexo IV'!$G71=TRUE),($E$15/$D$15),"")</f>
        <v/>
      </c>
      <c r="BV21" s="19" t="str">
        <f>IF(AND($AH21=BV$10,'Anexo IV'!$G71=TRUE),($E$15/$D$15),"")</f>
        <v/>
      </c>
    </row>
    <row r="22" spans="2:74" x14ac:dyDescent="0.25">
      <c r="AG22" s="240"/>
      <c r="AH22" s="17" t="str">
        <f>UPPER('Anexo IV'!F72)</f>
        <v/>
      </c>
      <c r="AI22" s="19" t="str">
        <f>IF(AND($AH22=AI$10,'Anexo IV'!$G72=TRUE),($E$15/$D$15),"")</f>
        <v/>
      </c>
      <c r="AJ22" s="19" t="str">
        <f>IF(AND($AH22=AJ$10,'Anexo IV'!$G72=TRUE),($E$15/$D$15),"")</f>
        <v/>
      </c>
      <c r="AK22" s="19" t="str">
        <f>IF(AND($AH22=AK$10,'Anexo IV'!$G72=TRUE),($E$15/$D$15),"")</f>
        <v/>
      </c>
      <c r="AL22" s="19" t="str">
        <f>IF(AND($AH22=AL$10,'Anexo IV'!$G72=TRUE),($E$15/$D$15),"")</f>
        <v/>
      </c>
      <c r="AM22" s="19" t="str">
        <f>IF(AND($AH22=AM$10,'Anexo IV'!$G72=TRUE),($E$15/$D$15),"")</f>
        <v/>
      </c>
      <c r="AN22" s="19" t="str">
        <f>IF(AND($AH22=AN$10,'Anexo IV'!$G72=TRUE),($E$15/$D$15),"")</f>
        <v/>
      </c>
      <c r="AO22" s="19" t="str">
        <f>IF(AND($AH22=AO$10,'Anexo IV'!$G72=TRUE),($E$15/$D$15),"")</f>
        <v/>
      </c>
      <c r="AP22" s="19" t="str">
        <f>IF(AND($AH22=AP$10,'Anexo IV'!$G72=TRUE),($E$15/$D$15),"")</f>
        <v/>
      </c>
      <c r="AQ22" s="19" t="str">
        <f>IF(AND($AH22=AQ$10,'Anexo IV'!$G72=TRUE),($E$15/$D$15),"")</f>
        <v/>
      </c>
      <c r="AR22" s="19" t="str">
        <f>IF(AND($AH22=AR$10,'Anexo IV'!$G72=TRUE),($E$15/$D$15),"")</f>
        <v/>
      </c>
      <c r="AS22" s="19" t="str">
        <f>IF(AND($AH22=AS$10,'Anexo IV'!$G72=TRUE),($E$15/$D$15),"")</f>
        <v/>
      </c>
      <c r="AT22" s="19" t="str">
        <f>IF(AND($AH22=AT$10,'Anexo IV'!$G72=TRUE),($E$15/$D$15),"")</f>
        <v/>
      </c>
      <c r="AU22" s="19" t="str">
        <f>IF(AND($AH22=AU$10,'Anexo IV'!$G72=TRUE),($E$15/$D$15),"")</f>
        <v/>
      </c>
      <c r="AV22" s="19" t="str">
        <f>IF(AND($AH22=AV$10,'Anexo IV'!$G72=TRUE),($E$15/$D$15),"")</f>
        <v/>
      </c>
      <c r="AW22" s="19" t="str">
        <f>IF(AND($AH22=AW$10,'Anexo IV'!$G72=TRUE),($E$15/$D$15),"")</f>
        <v/>
      </c>
      <c r="AX22" s="19" t="str">
        <f>IF(AND($AH22=AX$10,'Anexo IV'!$G72=TRUE),($E$15/$D$15),"")</f>
        <v/>
      </c>
      <c r="AY22" s="19" t="str">
        <f>IF(AND($AH22=AY$10,'Anexo IV'!$G72=TRUE),($E$15/$D$15),"")</f>
        <v/>
      </c>
      <c r="AZ22" s="19" t="str">
        <f>IF(AND($AH22=AZ$10,'Anexo IV'!$G72=TRUE),($E$15/$D$15),"")</f>
        <v/>
      </c>
      <c r="BA22" s="19" t="str">
        <f>IF(AND($AH22=BA$10,'Anexo IV'!$G72=TRUE),($E$15/$D$15),"")</f>
        <v/>
      </c>
      <c r="BB22" s="19" t="str">
        <f>IF(AND($AH22=BB$10,'Anexo IV'!$G72=TRUE),($E$15/$D$15),"")</f>
        <v/>
      </c>
      <c r="BC22" s="19" t="str">
        <f>IF(AND($AH22=BC$10,'Anexo IV'!$G72=TRUE),($E$15/$D$15),"")</f>
        <v/>
      </c>
      <c r="BD22" s="19" t="str">
        <f>IF(AND($AH22=BD$10,'Anexo IV'!$G72=TRUE),($E$15/$D$15),"")</f>
        <v/>
      </c>
      <c r="BE22" s="19" t="str">
        <f>IF(AND($AH22=BE$10,'Anexo IV'!$G72=TRUE),($E$15/$D$15),"")</f>
        <v/>
      </c>
      <c r="BF22" s="19" t="str">
        <f>IF(AND($AH22=BF$10,'Anexo IV'!$G72=TRUE),($E$15/$D$15),"")</f>
        <v/>
      </c>
      <c r="BG22" s="19" t="str">
        <f>IF(AND($AH22=BG$10,'Anexo IV'!$G72=TRUE),($E$15/$D$15),"")</f>
        <v/>
      </c>
      <c r="BH22" s="19" t="str">
        <f>IF(AND($AH22=BH$10,'Anexo IV'!$G72=TRUE),($E$15/$D$15),"")</f>
        <v/>
      </c>
      <c r="BI22" s="19" t="str">
        <f>IF(AND($AH22=BI$10,'Anexo IV'!$G72=TRUE),($E$15/$D$15),"")</f>
        <v/>
      </c>
      <c r="BJ22" s="19" t="str">
        <f>IF(AND($AH22=BJ$10,'Anexo IV'!$G72=TRUE),($E$15/$D$15),"")</f>
        <v/>
      </c>
      <c r="BK22" s="19" t="str">
        <f>IF(AND($AH22=BK$10,'Anexo IV'!$G72=TRUE),($E$15/$D$15),"")</f>
        <v/>
      </c>
      <c r="BL22" s="19" t="str">
        <f>IF(AND($AH22=BL$10,'Anexo IV'!$G72=TRUE),($E$15/$D$15),"")</f>
        <v/>
      </c>
      <c r="BM22" s="19" t="str">
        <f>IF(AND($AH22=BM$10,'Anexo IV'!$G72=TRUE),($E$15/$D$15),"")</f>
        <v/>
      </c>
      <c r="BN22" s="19" t="str">
        <f>IF(AND($AH22=BN$10,'Anexo IV'!$G72=TRUE),($E$15/$D$15),"")</f>
        <v/>
      </c>
      <c r="BO22" s="19" t="str">
        <f>IF(AND($AH22=BO$10,'Anexo IV'!$G72=TRUE),($E$15/$D$15),"")</f>
        <v/>
      </c>
      <c r="BP22" s="19" t="str">
        <f>IF(AND($AH22=BP$10,'Anexo IV'!$G72=TRUE),($E$15/$D$15),"")</f>
        <v/>
      </c>
      <c r="BQ22" s="19" t="str">
        <f>IF(AND($AH22=BQ$10,'Anexo IV'!$G72=TRUE),($E$15/$D$15),"")</f>
        <v/>
      </c>
      <c r="BR22" s="19" t="str">
        <f>IF(AND($AH22=BR$10,'Anexo IV'!$G72=TRUE),($E$15/$D$15),"")</f>
        <v/>
      </c>
      <c r="BS22" s="19" t="str">
        <f>IF(AND($AH22=BS$10,'Anexo IV'!$G72=TRUE),($E$15/$D$15),"")</f>
        <v/>
      </c>
      <c r="BT22" s="19" t="str">
        <f>IF(AND($AH22=BT$10,'Anexo IV'!$G72=TRUE),($E$15/$D$15),"")</f>
        <v/>
      </c>
      <c r="BU22" s="19" t="str">
        <f>IF(AND($AH22=BU$10,'Anexo IV'!$G72=TRUE),($E$15/$D$15),"")</f>
        <v/>
      </c>
      <c r="BV22" s="19" t="str">
        <f>IF(AND($AH22=BV$10,'Anexo IV'!$G72=TRUE),($E$15/$D$15),"")</f>
        <v/>
      </c>
    </row>
    <row r="23" spans="2:74" x14ac:dyDescent="0.25">
      <c r="AG23" s="240"/>
      <c r="AH23" s="17" t="str">
        <f>UPPER('Anexo IV'!F73)</f>
        <v/>
      </c>
      <c r="AI23" s="19" t="str">
        <f>IF(AND($AH23=AI$10,'Anexo IV'!$G73=TRUE),($E$15/$D$15),"")</f>
        <v/>
      </c>
      <c r="AJ23" s="19" t="str">
        <f>IF(AND($AH23=AJ$10,'Anexo IV'!$G73=TRUE),($E$15/$D$15),"")</f>
        <v/>
      </c>
      <c r="AK23" s="19" t="str">
        <f>IF(AND($AH23=AK$10,'Anexo IV'!$G73=TRUE),($E$15/$D$15),"")</f>
        <v/>
      </c>
      <c r="AL23" s="19" t="str">
        <f>IF(AND($AH23=AL$10,'Anexo IV'!$G73=TRUE),($E$15/$D$15),"")</f>
        <v/>
      </c>
      <c r="AM23" s="19" t="str">
        <f>IF(AND($AH23=AM$10,'Anexo IV'!$G73=TRUE),($E$15/$D$15),"")</f>
        <v/>
      </c>
      <c r="AN23" s="19" t="str">
        <f>IF(AND($AH23=AN$10,'Anexo IV'!$G73=TRUE),($E$15/$D$15),"")</f>
        <v/>
      </c>
      <c r="AO23" s="19" t="str">
        <f>IF(AND($AH23=AO$10,'Anexo IV'!$G73=TRUE),($E$15/$D$15),"")</f>
        <v/>
      </c>
      <c r="AP23" s="19" t="str">
        <f>IF(AND($AH23=AP$10,'Anexo IV'!$G73=TRUE),($E$15/$D$15),"")</f>
        <v/>
      </c>
      <c r="AQ23" s="19" t="str">
        <f>IF(AND($AH23=AQ$10,'Anexo IV'!$G73=TRUE),($E$15/$D$15),"")</f>
        <v/>
      </c>
      <c r="AR23" s="19" t="str">
        <f>IF(AND($AH23=AR$10,'Anexo IV'!$G73=TRUE),($E$15/$D$15),"")</f>
        <v/>
      </c>
      <c r="AS23" s="19" t="str">
        <f>IF(AND($AH23=AS$10,'Anexo IV'!$G73=TRUE),($E$15/$D$15),"")</f>
        <v/>
      </c>
      <c r="AT23" s="19" t="str">
        <f>IF(AND($AH23=AT$10,'Anexo IV'!$G73=TRUE),($E$15/$D$15),"")</f>
        <v/>
      </c>
      <c r="AU23" s="19" t="str">
        <f>IF(AND($AH23=AU$10,'Anexo IV'!$G73=TRUE),($E$15/$D$15),"")</f>
        <v/>
      </c>
      <c r="AV23" s="19" t="str">
        <f>IF(AND($AH23=AV$10,'Anexo IV'!$G73=TRUE),($E$15/$D$15),"")</f>
        <v/>
      </c>
      <c r="AW23" s="19" t="str">
        <f>IF(AND($AH23=AW$10,'Anexo IV'!$G73=TRUE),($E$15/$D$15),"")</f>
        <v/>
      </c>
      <c r="AX23" s="19" t="str">
        <f>IF(AND($AH23=AX$10,'Anexo IV'!$G73=TRUE),($E$15/$D$15),"")</f>
        <v/>
      </c>
      <c r="AY23" s="19" t="str">
        <f>IF(AND($AH23=AY$10,'Anexo IV'!$G73=TRUE),($E$15/$D$15),"")</f>
        <v/>
      </c>
      <c r="AZ23" s="19" t="str">
        <f>IF(AND($AH23=AZ$10,'Anexo IV'!$G73=TRUE),($E$15/$D$15),"")</f>
        <v/>
      </c>
      <c r="BA23" s="19" t="str">
        <f>IF(AND($AH23=BA$10,'Anexo IV'!$G73=TRUE),($E$15/$D$15),"")</f>
        <v/>
      </c>
      <c r="BB23" s="19" t="str">
        <f>IF(AND($AH23=BB$10,'Anexo IV'!$G73=TRUE),($E$15/$D$15),"")</f>
        <v/>
      </c>
      <c r="BC23" s="19" t="str">
        <f>IF(AND($AH23=BC$10,'Anexo IV'!$G73=TRUE),($E$15/$D$15),"")</f>
        <v/>
      </c>
      <c r="BD23" s="19" t="str">
        <f>IF(AND($AH23=BD$10,'Anexo IV'!$G73=TRUE),($E$15/$D$15),"")</f>
        <v/>
      </c>
      <c r="BE23" s="19" t="str">
        <f>IF(AND($AH23=BE$10,'Anexo IV'!$G73=TRUE),($E$15/$D$15),"")</f>
        <v/>
      </c>
      <c r="BF23" s="19" t="str">
        <f>IF(AND($AH23=BF$10,'Anexo IV'!$G73=TRUE),($E$15/$D$15),"")</f>
        <v/>
      </c>
      <c r="BG23" s="19" t="str">
        <f>IF(AND($AH23=BG$10,'Anexo IV'!$G73=TRUE),($E$15/$D$15),"")</f>
        <v/>
      </c>
      <c r="BH23" s="19" t="str">
        <f>IF(AND($AH23=BH$10,'Anexo IV'!$G73=TRUE),($E$15/$D$15),"")</f>
        <v/>
      </c>
      <c r="BI23" s="19" t="str">
        <f>IF(AND($AH23=BI$10,'Anexo IV'!$G73=TRUE),($E$15/$D$15),"")</f>
        <v/>
      </c>
      <c r="BJ23" s="19" t="str">
        <f>IF(AND($AH23=BJ$10,'Anexo IV'!$G73=TRUE),($E$15/$D$15),"")</f>
        <v/>
      </c>
      <c r="BK23" s="19" t="str">
        <f>IF(AND($AH23=BK$10,'Anexo IV'!$G73=TRUE),($E$15/$D$15),"")</f>
        <v/>
      </c>
      <c r="BL23" s="19" t="str">
        <f>IF(AND($AH23=BL$10,'Anexo IV'!$G73=TRUE),($E$15/$D$15),"")</f>
        <v/>
      </c>
      <c r="BM23" s="19" t="str">
        <f>IF(AND($AH23=BM$10,'Anexo IV'!$G73=TRUE),($E$15/$D$15),"")</f>
        <v/>
      </c>
      <c r="BN23" s="19" t="str">
        <f>IF(AND($AH23=BN$10,'Anexo IV'!$G73=TRUE),($E$15/$D$15),"")</f>
        <v/>
      </c>
      <c r="BO23" s="19" t="str">
        <f>IF(AND($AH23=BO$10,'Anexo IV'!$G73=TRUE),($E$15/$D$15),"")</f>
        <v/>
      </c>
      <c r="BP23" s="19" t="str">
        <f>IF(AND($AH23=BP$10,'Anexo IV'!$G73=TRUE),($E$15/$D$15),"")</f>
        <v/>
      </c>
      <c r="BQ23" s="19" t="str">
        <f>IF(AND($AH23=BQ$10,'Anexo IV'!$G73=TRUE),($E$15/$D$15),"")</f>
        <v/>
      </c>
      <c r="BR23" s="19" t="str">
        <f>IF(AND($AH23=BR$10,'Anexo IV'!$G73=TRUE),($E$15/$D$15),"")</f>
        <v/>
      </c>
      <c r="BS23" s="19" t="str">
        <f>IF(AND($AH23=BS$10,'Anexo IV'!$G73=TRUE),($E$15/$D$15),"")</f>
        <v/>
      </c>
      <c r="BT23" s="19" t="str">
        <f>IF(AND($AH23=BT$10,'Anexo IV'!$G73=TRUE),($E$15/$D$15),"")</f>
        <v/>
      </c>
      <c r="BU23" s="19" t="str">
        <f>IF(AND($AH23=BU$10,'Anexo IV'!$G73=TRUE),($E$15/$D$15),"")</f>
        <v/>
      </c>
      <c r="BV23" s="19" t="str">
        <f>IF(AND($AH23=BV$10,'Anexo IV'!$G73=TRUE),($E$15/$D$15),"")</f>
        <v/>
      </c>
    </row>
    <row r="24" spans="2:74" x14ac:dyDescent="0.25">
      <c r="AG24" s="240"/>
      <c r="AH24" s="17" t="str">
        <f>UPPER('Anexo IV'!F74)</f>
        <v/>
      </c>
      <c r="AI24" s="19" t="str">
        <f>IF(AND($AH24=AI$10,'Anexo IV'!$G74=TRUE),($E$15/$D$15),"")</f>
        <v/>
      </c>
      <c r="AJ24" s="19" t="str">
        <f>IF(AND($AH24=AJ$10,'Anexo IV'!$G74=TRUE),($E$15/$D$15),"")</f>
        <v/>
      </c>
      <c r="AK24" s="19" t="str">
        <f>IF(AND($AH24=AK$10,'Anexo IV'!$G74=TRUE),($E$15/$D$15),"")</f>
        <v/>
      </c>
      <c r="AL24" s="19" t="str">
        <f>IF(AND($AH24=AL$10,'Anexo IV'!$G74=TRUE),($E$15/$D$15),"")</f>
        <v/>
      </c>
      <c r="AM24" s="19" t="str">
        <f>IF(AND($AH24=AM$10,'Anexo IV'!$G74=TRUE),($E$15/$D$15),"")</f>
        <v/>
      </c>
      <c r="AN24" s="19" t="str">
        <f>IF(AND($AH24=AN$10,'Anexo IV'!$G74=TRUE),($E$15/$D$15),"")</f>
        <v/>
      </c>
      <c r="AO24" s="19" t="str">
        <f>IF(AND($AH24=AO$10,'Anexo IV'!$G74=TRUE),($E$15/$D$15),"")</f>
        <v/>
      </c>
      <c r="AP24" s="19" t="str">
        <f>IF(AND($AH24=AP$10,'Anexo IV'!$G74=TRUE),($E$15/$D$15),"")</f>
        <v/>
      </c>
      <c r="AQ24" s="19" t="str">
        <f>IF(AND($AH24=AQ$10,'Anexo IV'!$G74=TRUE),($E$15/$D$15),"")</f>
        <v/>
      </c>
      <c r="AR24" s="19" t="str">
        <f>IF(AND($AH24=AR$10,'Anexo IV'!$G74=TRUE),($E$15/$D$15),"")</f>
        <v/>
      </c>
      <c r="AS24" s="19" t="str">
        <f>IF(AND($AH24=AS$10,'Anexo IV'!$G74=TRUE),($E$15/$D$15),"")</f>
        <v/>
      </c>
      <c r="AT24" s="19" t="str">
        <f>IF(AND($AH24=AT$10,'Anexo IV'!$G74=TRUE),($E$15/$D$15),"")</f>
        <v/>
      </c>
      <c r="AU24" s="19" t="str">
        <f>IF(AND($AH24=AU$10,'Anexo IV'!$G74=TRUE),($E$15/$D$15),"")</f>
        <v/>
      </c>
      <c r="AV24" s="19" t="str">
        <f>IF(AND($AH24=AV$10,'Anexo IV'!$G74=TRUE),($E$15/$D$15),"")</f>
        <v/>
      </c>
      <c r="AW24" s="19" t="str">
        <f>IF(AND($AH24=AW$10,'Anexo IV'!$G74=TRUE),($E$15/$D$15),"")</f>
        <v/>
      </c>
      <c r="AX24" s="19" t="str">
        <f>IF(AND($AH24=AX$10,'Anexo IV'!$G74=TRUE),($E$15/$D$15),"")</f>
        <v/>
      </c>
      <c r="AY24" s="19" t="str">
        <f>IF(AND($AH24=AY$10,'Anexo IV'!$G74=TRUE),($E$15/$D$15),"")</f>
        <v/>
      </c>
      <c r="AZ24" s="19" t="str">
        <f>IF(AND($AH24=AZ$10,'Anexo IV'!$G74=TRUE),($E$15/$D$15),"")</f>
        <v/>
      </c>
      <c r="BA24" s="19" t="str">
        <f>IF(AND($AH24=BA$10,'Anexo IV'!$G74=TRUE),($E$15/$D$15),"")</f>
        <v/>
      </c>
      <c r="BB24" s="19" t="str">
        <f>IF(AND($AH24=BB$10,'Anexo IV'!$G74=TRUE),($E$15/$D$15),"")</f>
        <v/>
      </c>
      <c r="BC24" s="19" t="str">
        <f>IF(AND($AH24=BC$10,'Anexo IV'!$G74=TRUE),($E$15/$D$15),"")</f>
        <v/>
      </c>
      <c r="BD24" s="19" t="str">
        <f>IF(AND($AH24=BD$10,'Anexo IV'!$G74=TRUE),($E$15/$D$15),"")</f>
        <v/>
      </c>
      <c r="BE24" s="19" t="str">
        <f>IF(AND($AH24=BE$10,'Anexo IV'!$G74=TRUE),($E$15/$D$15),"")</f>
        <v/>
      </c>
      <c r="BF24" s="19" t="str">
        <f>IF(AND($AH24=BF$10,'Anexo IV'!$G74=TRUE),($E$15/$D$15),"")</f>
        <v/>
      </c>
      <c r="BG24" s="19" t="str">
        <f>IF(AND($AH24=BG$10,'Anexo IV'!$G74=TRUE),($E$15/$D$15),"")</f>
        <v/>
      </c>
      <c r="BH24" s="19" t="str">
        <f>IF(AND($AH24=BH$10,'Anexo IV'!$G74=TRUE),($E$15/$D$15),"")</f>
        <v/>
      </c>
      <c r="BI24" s="19" t="str">
        <f>IF(AND($AH24=BI$10,'Anexo IV'!$G74=TRUE),($E$15/$D$15),"")</f>
        <v/>
      </c>
      <c r="BJ24" s="19" t="str">
        <f>IF(AND($AH24=BJ$10,'Anexo IV'!$G74=TRUE),($E$15/$D$15),"")</f>
        <v/>
      </c>
      <c r="BK24" s="19" t="str">
        <f>IF(AND($AH24=BK$10,'Anexo IV'!$G74=TRUE),($E$15/$D$15),"")</f>
        <v/>
      </c>
      <c r="BL24" s="19" t="str">
        <f>IF(AND($AH24=BL$10,'Anexo IV'!$G74=TRUE),($E$15/$D$15),"")</f>
        <v/>
      </c>
      <c r="BM24" s="19" t="str">
        <f>IF(AND($AH24=BM$10,'Anexo IV'!$G74=TRUE),($E$15/$D$15),"")</f>
        <v/>
      </c>
      <c r="BN24" s="19" t="str">
        <f>IF(AND($AH24=BN$10,'Anexo IV'!$G74=TRUE),($E$15/$D$15),"")</f>
        <v/>
      </c>
      <c r="BO24" s="19" t="str">
        <f>IF(AND($AH24=BO$10,'Anexo IV'!$G74=TRUE),($E$15/$D$15),"")</f>
        <v/>
      </c>
      <c r="BP24" s="19" t="str">
        <f>IF(AND($AH24=BP$10,'Anexo IV'!$G74=TRUE),($E$15/$D$15),"")</f>
        <v/>
      </c>
      <c r="BQ24" s="19" t="str">
        <f>IF(AND($AH24=BQ$10,'Anexo IV'!$G74=TRUE),($E$15/$D$15),"")</f>
        <v/>
      </c>
      <c r="BR24" s="19" t="str">
        <f>IF(AND($AH24=BR$10,'Anexo IV'!$G74=TRUE),($E$15/$D$15),"")</f>
        <v/>
      </c>
      <c r="BS24" s="19" t="str">
        <f>IF(AND($AH24=BS$10,'Anexo IV'!$G74=TRUE),($E$15/$D$15),"")</f>
        <v/>
      </c>
      <c r="BT24" s="19" t="str">
        <f>IF(AND($AH24=BT$10,'Anexo IV'!$G74=TRUE),($E$15/$D$15),"")</f>
        <v/>
      </c>
      <c r="BU24" s="19" t="str">
        <f>IF(AND($AH24=BU$10,'Anexo IV'!$G74=TRUE),($E$15/$D$15),"")</f>
        <v/>
      </c>
      <c r="BV24" s="19" t="str">
        <f>IF(AND($AH24=BV$10,'Anexo IV'!$G74=TRUE),($E$15/$D$15),"")</f>
        <v/>
      </c>
    </row>
    <row r="25" spans="2:74" x14ac:dyDescent="0.25">
      <c r="B25" s="241" t="s">
        <v>89</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8"/>
      <c r="AF25" s="9"/>
      <c r="AG25" s="240"/>
      <c r="AH25" s="17" t="str">
        <f>UPPER('Anexo IV'!F75)</f>
        <v/>
      </c>
      <c r="AI25" s="19" t="str">
        <f>IF(AND($AH25=AI$10,'Anexo IV'!$G75=TRUE),($E$15/$D$15),"")</f>
        <v/>
      </c>
      <c r="AJ25" s="19" t="str">
        <f>IF(AND($AH25=AJ$10,'Anexo IV'!$G75=TRUE),($E$15/$D$15),"")</f>
        <v/>
      </c>
      <c r="AK25" s="19" t="str">
        <f>IF(AND($AH25=AK$10,'Anexo IV'!$G75=TRUE),($E$15/$D$15),"")</f>
        <v/>
      </c>
      <c r="AL25" s="19" t="str">
        <f>IF(AND($AH25=AL$10,'Anexo IV'!$G75=TRUE),($E$15/$D$15),"")</f>
        <v/>
      </c>
      <c r="AM25" s="19" t="str">
        <f>IF(AND($AH25=AM$10,'Anexo IV'!$G75=TRUE),($E$15/$D$15),"")</f>
        <v/>
      </c>
      <c r="AN25" s="19" t="str">
        <f>IF(AND($AH25=AN$10,'Anexo IV'!$G75=TRUE),($E$15/$D$15),"")</f>
        <v/>
      </c>
      <c r="AO25" s="19" t="str">
        <f>IF(AND($AH25=AO$10,'Anexo IV'!$G75=TRUE),($E$15/$D$15),"")</f>
        <v/>
      </c>
      <c r="AP25" s="19" t="str">
        <f>IF(AND($AH25=AP$10,'Anexo IV'!$G75=TRUE),($E$15/$D$15),"")</f>
        <v/>
      </c>
      <c r="AQ25" s="19" t="str">
        <f>IF(AND($AH25=AQ$10,'Anexo IV'!$G75=TRUE),($E$15/$D$15),"")</f>
        <v/>
      </c>
      <c r="AR25" s="19" t="str">
        <f>IF(AND($AH25=AR$10,'Anexo IV'!$G75=TRUE),($E$15/$D$15),"")</f>
        <v/>
      </c>
      <c r="AS25" s="19" t="str">
        <f>IF(AND($AH25=AS$10,'Anexo IV'!$G75=TRUE),($E$15/$D$15),"")</f>
        <v/>
      </c>
      <c r="AT25" s="19" t="str">
        <f>IF(AND($AH25=AT$10,'Anexo IV'!$G75=TRUE),($E$15/$D$15),"")</f>
        <v/>
      </c>
      <c r="AU25" s="19" t="str">
        <f>IF(AND($AH25=AU$10,'Anexo IV'!$G75=TRUE),($E$15/$D$15),"")</f>
        <v/>
      </c>
      <c r="AV25" s="19" t="str">
        <f>IF(AND($AH25=AV$10,'Anexo IV'!$G75=TRUE),($E$15/$D$15),"")</f>
        <v/>
      </c>
      <c r="AW25" s="19" t="str">
        <f>IF(AND($AH25=AW$10,'Anexo IV'!$G75=TRUE),($E$15/$D$15),"")</f>
        <v/>
      </c>
      <c r="AX25" s="19" t="str">
        <f>IF(AND($AH25=AX$10,'Anexo IV'!$G75=TRUE),($E$15/$D$15),"")</f>
        <v/>
      </c>
      <c r="AY25" s="19" t="str">
        <f>IF(AND($AH25=AY$10,'Anexo IV'!$G75=TRUE),($E$15/$D$15),"")</f>
        <v/>
      </c>
      <c r="AZ25" s="19" t="str">
        <f>IF(AND($AH25=AZ$10,'Anexo IV'!$G75=TRUE),($E$15/$D$15),"")</f>
        <v/>
      </c>
      <c r="BA25" s="19" t="str">
        <f>IF(AND($AH25=BA$10,'Anexo IV'!$G75=TRUE),($E$15/$D$15),"")</f>
        <v/>
      </c>
      <c r="BB25" s="19" t="str">
        <f>IF(AND($AH25=BB$10,'Anexo IV'!$G75=TRUE),($E$15/$D$15),"")</f>
        <v/>
      </c>
      <c r="BC25" s="19" t="str">
        <f>IF(AND($AH25=BC$10,'Anexo IV'!$G75=TRUE),($E$15/$D$15),"")</f>
        <v/>
      </c>
      <c r="BD25" s="19" t="str">
        <f>IF(AND($AH25=BD$10,'Anexo IV'!$G75=TRUE),($E$15/$D$15),"")</f>
        <v/>
      </c>
      <c r="BE25" s="19" t="str">
        <f>IF(AND($AH25=BE$10,'Anexo IV'!$G75=TRUE),($E$15/$D$15),"")</f>
        <v/>
      </c>
      <c r="BF25" s="19" t="str">
        <f>IF(AND($AH25=BF$10,'Anexo IV'!$G75=TRUE),($E$15/$D$15),"")</f>
        <v/>
      </c>
      <c r="BG25" s="19" t="str">
        <f>IF(AND($AH25=BG$10,'Anexo IV'!$G75=TRUE),($E$15/$D$15),"")</f>
        <v/>
      </c>
      <c r="BH25" s="19" t="str">
        <f>IF(AND($AH25=BH$10,'Anexo IV'!$G75=TRUE),($E$15/$D$15),"")</f>
        <v/>
      </c>
      <c r="BI25" s="19" t="str">
        <f>IF(AND($AH25=BI$10,'Anexo IV'!$G75=TRUE),($E$15/$D$15),"")</f>
        <v/>
      </c>
      <c r="BJ25" s="19" t="str">
        <f>IF(AND($AH25=BJ$10,'Anexo IV'!$G75=TRUE),($E$15/$D$15),"")</f>
        <v/>
      </c>
      <c r="BK25" s="19" t="str">
        <f>IF(AND($AH25=BK$10,'Anexo IV'!$G75=TRUE),($E$15/$D$15),"")</f>
        <v/>
      </c>
      <c r="BL25" s="19" t="str">
        <f>IF(AND($AH25=BL$10,'Anexo IV'!$G75=TRUE),($E$15/$D$15),"")</f>
        <v/>
      </c>
      <c r="BM25" s="19" t="str">
        <f>IF(AND($AH25=BM$10,'Anexo IV'!$G75=TRUE),($E$15/$D$15),"")</f>
        <v/>
      </c>
      <c r="BN25" s="19" t="str">
        <f>IF(AND($AH25=BN$10,'Anexo IV'!$G75=TRUE),($E$15/$D$15),"")</f>
        <v/>
      </c>
      <c r="BO25" s="19" t="str">
        <f>IF(AND($AH25=BO$10,'Anexo IV'!$G75=TRUE),($E$15/$D$15),"")</f>
        <v/>
      </c>
      <c r="BP25" s="19" t="str">
        <f>IF(AND($AH25=BP$10,'Anexo IV'!$G75=TRUE),($E$15/$D$15),"")</f>
        <v/>
      </c>
      <c r="BQ25" s="19" t="str">
        <f>IF(AND($AH25=BQ$10,'Anexo IV'!$G75=TRUE),($E$15/$D$15),"")</f>
        <v/>
      </c>
      <c r="BR25" s="19" t="str">
        <f>IF(AND($AH25=BR$10,'Anexo IV'!$G75=TRUE),($E$15/$D$15),"")</f>
        <v/>
      </c>
      <c r="BS25" s="19" t="str">
        <f>IF(AND($AH25=BS$10,'Anexo IV'!$G75=TRUE),($E$15/$D$15),"")</f>
        <v/>
      </c>
      <c r="BT25" s="19" t="str">
        <f>IF(AND($AH25=BT$10,'Anexo IV'!$G75=TRUE),($E$15/$D$15),"")</f>
        <v/>
      </c>
      <c r="BU25" s="19" t="str">
        <f>IF(AND($AH25=BU$10,'Anexo IV'!$G75=TRUE),($E$15/$D$15),"")</f>
        <v/>
      </c>
      <c r="BV25" s="19" t="str">
        <f>IF(AND($AH25=BV$10,'Anexo IV'!$G75=TRUE),($E$15/$D$15),"")</f>
        <v/>
      </c>
    </row>
    <row r="26" spans="2:74" x14ac:dyDescent="0.25">
      <c r="C26" t="s">
        <v>73</v>
      </c>
      <c r="D26" t="s">
        <v>90</v>
      </c>
      <c r="E26" s="242" t="s">
        <v>75</v>
      </c>
      <c r="F26" s="242"/>
      <c r="G26" s="242"/>
      <c r="H26" s="242"/>
      <c r="I26" s="242"/>
      <c r="K26" s="243" t="s">
        <v>76</v>
      </c>
      <c r="L26" s="243"/>
      <c r="M26" s="243"/>
      <c r="N26" s="243"/>
      <c r="O26" s="243"/>
      <c r="Q26" s="243" t="s">
        <v>77</v>
      </c>
      <c r="R26" s="243"/>
      <c r="S26" s="243"/>
      <c r="T26" s="243"/>
      <c r="V26" s="243" t="s">
        <v>78</v>
      </c>
      <c r="W26" s="243"/>
      <c r="X26" s="243"/>
      <c r="Z26" s="243" t="s">
        <v>79</v>
      </c>
      <c r="AA26" s="243"/>
      <c r="AC26" s="3" t="s">
        <v>80</v>
      </c>
      <c r="AD26" s="3"/>
      <c r="AE26" s="3" t="s">
        <v>91</v>
      </c>
      <c r="AG26" s="240" t="s">
        <v>92</v>
      </c>
      <c r="AH26" s="20" t="str">
        <f>UPPER('Anexo IV'!F77)</f>
        <v/>
      </c>
      <c r="AI26" s="21" t="str">
        <f>IF(AND($AH26=AI$10,'Anexo IV'!$G77=TRUE),($E$16/$D$16),"")</f>
        <v/>
      </c>
      <c r="AJ26" s="21" t="str">
        <f>IF(AND($AH26=AJ$10,'Anexo IV'!$G77=TRUE),($E$16/$D$16),"")</f>
        <v/>
      </c>
      <c r="AK26" s="21" t="str">
        <f>IF(AND($AH26=AK$10,'Anexo IV'!$G77=TRUE),($E$16/$D$16),"")</f>
        <v/>
      </c>
      <c r="AL26" s="21" t="str">
        <f>IF(AND($AH26=AL$10,'Anexo IV'!$G77=TRUE),($E$16/$D$16),"")</f>
        <v/>
      </c>
      <c r="AM26" s="21" t="str">
        <f>IF(AND($AH26=AM$10,'Anexo IV'!$G77=TRUE),($E$16/$D$16),"")</f>
        <v/>
      </c>
      <c r="AN26" s="21" t="str">
        <f>IF(AND($AH26=AN$10,'Anexo IV'!$G77=TRUE),($E$16/$D$16),"")</f>
        <v/>
      </c>
      <c r="AO26" s="21" t="str">
        <f>IF(AND($AH26=AO$10,'Anexo IV'!$G77=TRUE),($E$16/$D$16),"")</f>
        <v/>
      </c>
      <c r="AP26" s="21" t="str">
        <f>IF(AND($AH26=AP$10,'Anexo IV'!$G77=TRUE),($E$16/$D$16),"")</f>
        <v/>
      </c>
      <c r="AQ26" s="21" t="str">
        <f>IF(AND($AH26=AQ$10,'Anexo IV'!$G77=TRUE),($E$16/$D$16),"")</f>
        <v/>
      </c>
      <c r="AR26" s="21" t="str">
        <f>IF(AND($AH26=AR$10,'Anexo IV'!$G77=TRUE),($E$16/$D$16),"")</f>
        <v/>
      </c>
      <c r="AS26" s="21" t="str">
        <f>IF(AND($AH26=AS$10,'Anexo IV'!$G77=TRUE),($E$16/$D$16),"")</f>
        <v/>
      </c>
      <c r="AT26" s="21" t="str">
        <f>IF(AND($AH26=AT$10,'Anexo IV'!$G77=TRUE),($E$16/$D$16),"")</f>
        <v/>
      </c>
      <c r="AU26" s="21" t="str">
        <f>IF(AND($AH26=AU$10,'Anexo IV'!$G77=TRUE),($E$16/$D$16),"")</f>
        <v/>
      </c>
      <c r="AV26" s="21" t="str">
        <f>IF(AND($AH26=AV$10,'Anexo IV'!$G77=TRUE),($E$16/$D$16),"")</f>
        <v/>
      </c>
      <c r="AW26" s="21" t="str">
        <f>IF(AND($AH26=AW$10,'Anexo IV'!$G77=TRUE),($E$16/$D$16),"")</f>
        <v/>
      </c>
      <c r="AX26" s="21" t="str">
        <f>IF(AND($AH26=AX$10,'Anexo IV'!$G77=TRUE),($E$16/$D$16),"")</f>
        <v/>
      </c>
      <c r="AY26" s="21" t="str">
        <f>IF(AND($AH26=AY$10,'Anexo IV'!$G77=TRUE),($E$16/$D$16),"")</f>
        <v/>
      </c>
      <c r="AZ26" s="21" t="str">
        <f>IF(AND($AH26=AZ$10,'Anexo IV'!$G77=TRUE),($E$16/$D$16),"")</f>
        <v/>
      </c>
      <c r="BA26" s="21" t="str">
        <f>IF(AND($AH26=BA$10,'Anexo IV'!$G77=TRUE),($E$16/$D$16),"")</f>
        <v/>
      </c>
      <c r="BB26" s="21" t="str">
        <f>IF(AND($AH26=BB$10,'Anexo IV'!$G77=TRUE),($E$16/$D$16),"")</f>
        <v/>
      </c>
      <c r="BC26" s="21" t="str">
        <f>IF(AND($AH26=BC$10,'Anexo IV'!$G77=TRUE),($E$16/$D$16),"")</f>
        <v/>
      </c>
      <c r="BD26" s="21" t="str">
        <f>IF(AND($AH26=BD$10,'Anexo IV'!$G77=TRUE),($E$16/$D$16),"")</f>
        <v/>
      </c>
      <c r="BE26" s="21" t="str">
        <f>IF(AND($AH26=BE$10,'Anexo IV'!$G77=TRUE),($E$16/$D$16),"")</f>
        <v/>
      </c>
      <c r="BF26" s="21" t="str">
        <f>IF(AND($AH26=BF$10,'Anexo IV'!$G77=TRUE),($E$16/$D$16),"")</f>
        <v/>
      </c>
      <c r="BG26" s="21" t="str">
        <f>IF(AND($AH26=BG$10,'Anexo IV'!$G77=TRUE),($E$16/$D$16),"")</f>
        <v/>
      </c>
      <c r="BH26" s="21" t="str">
        <f>IF(AND($AH26=BH$10,'Anexo IV'!$G77=TRUE),($E$16/$D$16),"")</f>
        <v/>
      </c>
      <c r="BI26" s="21" t="str">
        <f>IF(AND($AH26=BI$10,'Anexo IV'!$G77=TRUE),($E$16/$D$16),"")</f>
        <v/>
      </c>
      <c r="BJ26" s="21" t="str">
        <f>IF(AND($AH26=BJ$10,'Anexo IV'!$G77=TRUE),($E$16/$D$16),"")</f>
        <v/>
      </c>
      <c r="BK26" s="21" t="str">
        <f>IF(AND($AH26=BK$10,'Anexo IV'!$G77=TRUE),($E$16/$D$16),"")</f>
        <v/>
      </c>
      <c r="BL26" s="21" t="str">
        <f>IF(AND($AH26=BL$10,'Anexo IV'!$G77=TRUE),($E$16/$D$16),"")</f>
        <v/>
      </c>
      <c r="BM26" s="21" t="str">
        <f>IF(AND($AH26=BM$10,'Anexo IV'!$G77=TRUE),($E$16/$D$16),"")</f>
        <v/>
      </c>
      <c r="BN26" s="21" t="str">
        <f>IF(AND($AH26=BN$10,'Anexo IV'!$G77=TRUE),($E$16/$D$16),"")</f>
        <v/>
      </c>
      <c r="BO26" s="21" t="str">
        <f>IF(AND($AH26=BO$10,'Anexo IV'!$G77=TRUE),($E$16/$D$16),"")</f>
        <v/>
      </c>
      <c r="BP26" s="21" t="str">
        <f>IF(AND($AH26=BP$10,'Anexo IV'!$G77=TRUE),($E$16/$D$16),"")</f>
        <v/>
      </c>
      <c r="BQ26" s="21" t="str">
        <f>IF(AND($AH26=BQ$10,'Anexo IV'!$G77=TRUE),($E$16/$D$16),"")</f>
        <v/>
      </c>
      <c r="BR26" s="21" t="str">
        <f>IF(AND($AH26=BR$10,'Anexo IV'!$G77=TRUE),($E$16/$D$16),"")</f>
        <v/>
      </c>
      <c r="BS26" s="21" t="str">
        <f>IF(AND($AH26=BS$10,'Anexo IV'!$G77=TRUE),($E$16/$D$16),"")</f>
        <v/>
      </c>
      <c r="BT26" s="21" t="str">
        <f>IF(AND($AH26=BT$10,'Anexo IV'!$G77=TRUE),($E$16/$D$16),"")</f>
        <v/>
      </c>
      <c r="BU26" s="21" t="str">
        <f>IF(AND($AH26=BU$10,'Anexo IV'!$G77=TRUE),($E$16/$D$16),"")</f>
        <v/>
      </c>
      <c r="BV26" s="21" t="str">
        <f>IF(AND($AH26=BV$10,'Anexo IV'!$G77=TRUE),($E$16/$D$16),"")</f>
        <v/>
      </c>
    </row>
    <row r="27" spans="2:74" x14ac:dyDescent="0.25">
      <c r="B27" t="s">
        <v>21</v>
      </c>
      <c r="C27" s="13">
        <f>COUNTA('Anexo IV'!F59:F63)</f>
        <v>0</v>
      </c>
      <c r="D27" s="13" cm="1">
        <f t="array" ref="D27">SUMPRODUCT(('Anexo IV'!F59:F63&lt;&gt;"")*('Anexo IV'!H59:H63=TRUE))</f>
        <v>0</v>
      </c>
      <c r="E27" s="14">
        <f>IF(C27=5,K27,F27)</f>
        <v>0</v>
      </c>
      <c r="F27" s="14">
        <f>IF(C27=4,Q27,G27)</f>
        <v>0</v>
      </c>
      <c r="G27" s="14">
        <f>IF(C27=3,V27,H27)</f>
        <v>0</v>
      </c>
      <c r="H27" s="14">
        <f>IF(C27=2,Z27,I27)</f>
        <v>0</v>
      </c>
      <c r="I27" s="14">
        <f>IF(C27=1,AC27,0)</f>
        <v>0</v>
      </c>
      <c r="J27" s="14"/>
      <c r="K27" s="14">
        <f>IF(D27=5,3,L27)</f>
        <v>0</v>
      </c>
      <c r="L27" s="14">
        <f>IF(D27=4,(3/5)*4,M27)</f>
        <v>0</v>
      </c>
      <c r="M27" s="14">
        <f>IF(D27=3,(3/5)*3,N27)</f>
        <v>0</v>
      </c>
      <c r="N27" s="14">
        <f>IF(D27=2,(3/5)*2,O27)</f>
        <v>0</v>
      </c>
      <c r="O27" s="14">
        <f>IF(D27=1,(3/5),Q27)</f>
        <v>0</v>
      </c>
      <c r="P27" s="14"/>
      <c r="Q27" s="14">
        <f>IF(D27=4,3,R27)</f>
        <v>0</v>
      </c>
      <c r="R27" s="14">
        <f>IF(D27=3,(3/4)*3,S27)</f>
        <v>0</v>
      </c>
      <c r="S27" s="14">
        <f>IF(D27=2,(3/4)*2,T27)</f>
        <v>0</v>
      </c>
      <c r="T27" s="14">
        <f>IF(D27=1,(3/4),V27)</f>
        <v>0</v>
      </c>
      <c r="U27" s="14"/>
      <c r="V27" s="14">
        <f>IF(D27=3,3,W27)</f>
        <v>0</v>
      </c>
      <c r="W27" s="14">
        <f>IF(D27=2,2,X27)</f>
        <v>0</v>
      </c>
      <c r="X27" s="14">
        <f>IF(D27=1,1,Z27)</f>
        <v>0</v>
      </c>
      <c r="Y27" s="14"/>
      <c r="Z27" s="14">
        <f>IF(D27=2,3,AA27)</f>
        <v>0</v>
      </c>
      <c r="AA27" s="14">
        <f>IF(D27=1,1.5,AC27)</f>
        <v>0</v>
      </c>
      <c r="AB27" s="14"/>
      <c r="AC27" s="14">
        <f>IF(D27=1,3,0)</f>
        <v>0</v>
      </c>
      <c r="AE27" s="22" cm="1">
        <f t="array" ref="AE27">IF(AND(COUNTA('Anexo IV'!F59:F63)=SUMPRODUCT(--(NOT(ISBLANK('Anexo IV'!F59:F63))),--('Anexo IV'!H59:H63))),E27,0)</f>
        <v>0</v>
      </c>
      <c r="AG27" s="240"/>
      <c r="AH27" s="20" t="str">
        <f>UPPER('Anexo IV'!F78)</f>
        <v/>
      </c>
      <c r="AI27" s="21" t="str">
        <f>IF(AND($AH27=AI$10,'Anexo IV'!$G78=TRUE),($E$16/$D$16),"")</f>
        <v/>
      </c>
      <c r="AJ27" s="21" t="str">
        <f>IF(AND($AH27=AJ$10,'Anexo IV'!$G78=TRUE),($E$16/$D$16),"")</f>
        <v/>
      </c>
      <c r="AK27" s="21" t="str">
        <f>IF(AND($AH27=AK$10,'Anexo IV'!$G78=TRUE),($E$16/$D$16),"")</f>
        <v/>
      </c>
      <c r="AL27" s="21" t="str">
        <f>IF(AND($AH27=AL$10,'Anexo IV'!$G78=TRUE),($E$16/$D$16),"")</f>
        <v/>
      </c>
      <c r="AM27" s="21" t="str">
        <f>IF(AND($AH27=AM$10,'Anexo IV'!$G78=TRUE),($E$16/$D$16),"")</f>
        <v/>
      </c>
      <c r="AN27" s="21" t="str">
        <f>IF(AND($AH27=AN$10,'Anexo IV'!$G78=TRUE),($E$16/$D$16),"")</f>
        <v/>
      </c>
      <c r="AO27" s="21" t="str">
        <f>IF(AND($AH27=AO$10,'Anexo IV'!$G78=TRUE),($E$16/$D$16),"")</f>
        <v/>
      </c>
      <c r="AP27" s="21" t="str">
        <f>IF(AND($AH27=AP$10,'Anexo IV'!$G78=TRUE),($E$16/$D$16),"")</f>
        <v/>
      </c>
      <c r="AQ27" s="21" t="str">
        <f>IF(AND($AH27=AQ$10,'Anexo IV'!$G78=TRUE),($E$16/$D$16),"")</f>
        <v/>
      </c>
      <c r="AR27" s="21" t="str">
        <f>IF(AND($AH27=AR$10,'Anexo IV'!$G78=TRUE),($E$16/$D$16),"")</f>
        <v/>
      </c>
      <c r="AS27" s="21" t="str">
        <f>IF(AND($AH27=AS$10,'Anexo IV'!$G78=TRUE),($E$16/$D$16),"")</f>
        <v/>
      </c>
      <c r="AT27" s="21" t="str">
        <f>IF(AND($AH27=AT$10,'Anexo IV'!$G78=TRUE),($E$16/$D$16),"")</f>
        <v/>
      </c>
      <c r="AU27" s="21" t="str">
        <f>IF(AND($AH27=AU$10,'Anexo IV'!$G78=TRUE),($E$16/$D$16),"")</f>
        <v/>
      </c>
      <c r="AV27" s="21" t="str">
        <f>IF(AND($AH27=AV$10,'Anexo IV'!$G78=TRUE),($E$16/$D$16),"")</f>
        <v/>
      </c>
      <c r="AW27" s="21" t="str">
        <f>IF(AND($AH27=AW$10,'Anexo IV'!$G78=TRUE),($E$16/$D$16),"")</f>
        <v/>
      </c>
      <c r="AX27" s="21" t="str">
        <f>IF(AND($AH27=AX$10,'Anexo IV'!$G78=TRUE),($E$16/$D$16),"")</f>
        <v/>
      </c>
      <c r="AY27" s="21" t="str">
        <f>IF(AND($AH27=AY$10,'Anexo IV'!$G78=TRUE),($E$16/$D$16),"")</f>
        <v/>
      </c>
      <c r="AZ27" s="21" t="str">
        <f>IF(AND($AH27=AZ$10,'Anexo IV'!$G78=TRUE),($E$16/$D$16),"")</f>
        <v/>
      </c>
      <c r="BA27" s="21" t="str">
        <f>IF(AND($AH27=BA$10,'Anexo IV'!$G78=TRUE),($E$16/$D$16),"")</f>
        <v/>
      </c>
      <c r="BB27" s="21" t="str">
        <f>IF(AND($AH27=BB$10,'Anexo IV'!$G78=TRUE),($E$16/$D$16),"")</f>
        <v/>
      </c>
      <c r="BC27" s="21" t="str">
        <f>IF(AND($AH27=BC$10,'Anexo IV'!$G78=TRUE),($E$16/$D$16),"")</f>
        <v/>
      </c>
      <c r="BD27" s="21" t="str">
        <f>IF(AND($AH27=BD$10,'Anexo IV'!$G78=TRUE),($E$16/$D$16),"")</f>
        <v/>
      </c>
      <c r="BE27" s="21" t="str">
        <f>IF(AND($AH27=BE$10,'Anexo IV'!$G78=TRUE),($E$16/$D$16),"")</f>
        <v/>
      </c>
      <c r="BF27" s="21" t="str">
        <f>IF(AND($AH27=BF$10,'Anexo IV'!$G78=TRUE),($E$16/$D$16),"")</f>
        <v/>
      </c>
      <c r="BG27" s="21" t="str">
        <f>IF(AND($AH27=BG$10,'Anexo IV'!$G78=TRUE),($E$16/$D$16),"")</f>
        <v/>
      </c>
      <c r="BH27" s="21" t="str">
        <f>IF(AND($AH27=BH$10,'Anexo IV'!$G78=TRUE),($E$16/$D$16),"")</f>
        <v/>
      </c>
      <c r="BI27" s="21" t="str">
        <f>IF(AND($AH27=BI$10,'Anexo IV'!$G78=TRUE),($E$16/$D$16),"")</f>
        <v/>
      </c>
      <c r="BJ27" s="21" t="str">
        <f>IF(AND($AH27=BJ$10,'Anexo IV'!$G78=TRUE),($E$16/$D$16),"")</f>
        <v/>
      </c>
      <c r="BK27" s="21" t="str">
        <f>IF(AND($AH27=BK$10,'Anexo IV'!$G78=TRUE),($E$16/$D$16),"")</f>
        <v/>
      </c>
      <c r="BL27" s="21" t="str">
        <f>IF(AND($AH27=BL$10,'Anexo IV'!$G78=TRUE),($E$16/$D$16),"")</f>
        <v/>
      </c>
      <c r="BM27" s="21" t="str">
        <f>IF(AND($AH27=BM$10,'Anexo IV'!$G78=TRUE),($E$16/$D$16),"")</f>
        <v/>
      </c>
      <c r="BN27" s="21" t="str">
        <f>IF(AND($AH27=BN$10,'Anexo IV'!$G78=TRUE),($E$16/$D$16),"")</f>
        <v/>
      </c>
      <c r="BO27" s="21" t="str">
        <f>IF(AND($AH27=BO$10,'Anexo IV'!$G78=TRUE),($E$16/$D$16),"")</f>
        <v/>
      </c>
      <c r="BP27" s="21" t="str">
        <f>IF(AND($AH27=BP$10,'Anexo IV'!$G78=TRUE),($E$16/$D$16),"")</f>
        <v/>
      </c>
      <c r="BQ27" s="21" t="str">
        <f>IF(AND($AH27=BQ$10,'Anexo IV'!$G78=TRUE),($E$16/$D$16),"")</f>
        <v/>
      </c>
      <c r="BR27" s="21" t="str">
        <f>IF(AND($AH27=BR$10,'Anexo IV'!$G78=TRUE),($E$16/$D$16),"")</f>
        <v/>
      </c>
      <c r="BS27" s="21" t="str">
        <f>IF(AND($AH27=BS$10,'Anexo IV'!$G78=TRUE),($E$16/$D$16),"")</f>
        <v/>
      </c>
      <c r="BT27" s="21" t="str">
        <f>IF(AND($AH27=BT$10,'Anexo IV'!$G78=TRUE),($E$16/$D$16),"")</f>
        <v/>
      </c>
      <c r="BU27" s="21" t="str">
        <f>IF(AND($AH27=BU$10,'Anexo IV'!$G78=TRUE),($E$16/$D$16),"")</f>
        <v/>
      </c>
      <c r="BV27" s="21" t="str">
        <f>IF(AND($AH27=BV$10,'Anexo IV'!$G78=TRUE),($E$16/$D$16),"")</f>
        <v/>
      </c>
    </row>
    <row r="28" spans="2:74" x14ac:dyDescent="0.25">
      <c r="B28" t="s">
        <v>23</v>
      </c>
      <c r="C28" s="13">
        <f>COUNTA('Anexo IV'!F65:F69)</f>
        <v>0</v>
      </c>
      <c r="D28" s="13" cm="1">
        <f t="array" ref="D28">SUMPRODUCT(('Anexo IV'!F65:F69&lt;&gt;"")*('Anexo IV'!H65:H69=TRUE))</f>
        <v>0</v>
      </c>
      <c r="E28" s="14">
        <f t="shared" ref="E28:E34" si="20">IF(C28=5,K28,F28)</f>
        <v>0</v>
      </c>
      <c r="F28" s="14">
        <f t="shared" ref="F28:F34" si="21">IF(C28=4,Q28,G28)</f>
        <v>0</v>
      </c>
      <c r="G28" s="14">
        <f t="shared" ref="G28:G34" si="22">IF(C28=3,V28,H28)</f>
        <v>0</v>
      </c>
      <c r="H28" s="14">
        <f t="shared" ref="H28:H34" si="23">IF(C28=2,Z28,I28)</f>
        <v>0</v>
      </c>
      <c r="I28" s="14">
        <f t="shared" ref="I28:I34" si="24">IF(C28=1,AC28,0)</f>
        <v>0</v>
      </c>
      <c r="J28" s="14"/>
      <c r="K28" s="14">
        <f>IF(D28=5,2,L28)</f>
        <v>0</v>
      </c>
      <c r="L28" s="14">
        <f>IF(D28=4,(2/5)*4,M28)</f>
        <v>0</v>
      </c>
      <c r="M28" s="14">
        <f>IF(D28=3,(2/5)*3,N28)</f>
        <v>0</v>
      </c>
      <c r="N28" s="14">
        <f>IF(D28=2,(2/5)*2,O28)</f>
        <v>0</v>
      </c>
      <c r="O28" s="14">
        <f>IF(D28=1,(2/5),Q28)</f>
        <v>0</v>
      </c>
      <c r="P28" s="14"/>
      <c r="Q28" s="14">
        <f>IF(D28=4,2,R28)</f>
        <v>0</v>
      </c>
      <c r="R28" s="14">
        <f>IF(D28=3,(2/4)*3,S28)</f>
        <v>0</v>
      </c>
      <c r="S28" s="14">
        <f>IF(D28=2,(2/4)*2,T28)</f>
        <v>0</v>
      </c>
      <c r="T28" s="14">
        <f>IF(D28=1,(2/4),V28)</f>
        <v>0</v>
      </c>
      <c r="U28" s="14"/>
      <c r="V28" s="14">
        <f>IF(D28=3,2,W28)</f>
        <v>0</v>
      </c>
      <c r="W28" s="14">
        <f>IF(D28=2,(2/3)*2,X28)</f>
        <v>0</v>
      </c>
      <c r="X28" s="14">
        <f>IF(D28=1,(2/3),Z28)</f>
        <v>0</v>
      </c>
      <c r="Y28" s="14"/>
      <c r="Z28" s="14">
        <f>IF(D28=2,2,AA28)</f>
        <v>0</v>
      </c>
      <c r="AA28" s="14">
        <f>IF(D28=1,1,AC28)</f>
        <v>0</v>
      </c>
      <c r="AB28" s="14"/>
      <c r="AC28" s="14">
        <f>IF(D28=1,2,0)</f>
        <v>0</v>
      </c>
      <c r="AE28" s="22"/>
      <c r="AG28" s="240"/>
      <c r="AH28" s="20" t="str">
        <f>UPPER('Anexo IV'!F79)</f>
        <v/>
      </c>
      <c r="AI28" s="21" t="str">
        <f>IF(AND($AH28=AI$10,'Anexo IV'!$G79=TRUE),($E$16/$D$16),"")</f>
        <v/>
      </c>
      <c r="AJ28" s="21" t="str">
        <f>IF(AND($AH28=AJ$10,'Anexo IV'!$G79=TRUE),($E$16/$D$16),"")</f>
        <v/>
      </c>
      <c r="AK28" s="21" t="str">
        <f>IF(AND($AH28=AK$10,'Anexo IV'!$G79=TRUE),($E$16/$D$16),"")</f>
        <v/>
      </c>
      <c r="AL28" s="21" t="str">
        <f>IF(AND($AH28=AL$10,'Anexo IV'!$G79=TRUE),($E$16/$D$16),"")</f>
        <v/>
      </c>
      <c r="AM28" s="21" t="str">
        <f>IF(AND($AH28=AM$10,'Anexo IV'!$G79=TRUE),($E$16/$D$16),"")</f>
        <v/>
      </c>
      <c r="AN28" s="21" t="str">
        <f>IF(AND($AH28=AN$10,'Anexo IV'!$G79=TRUE),($E$16/$D$16),"")</f>
        <v/>
      </c>
      <c r="AO28" s="21" t="str">
        <f>IF(AND($AH28=AO$10,'Anexo IV'!$G79=TRUE),($E$16/$D$16),"")</f>
        <v/>
      </c>
      <c r="AP28" s="21" t="str">
        <f>IF(AND($AH28=AP$10,'Anexo IV'!$G79=TRUE),($E$16/$D$16),"")</f>
        <v/>
      </c>
      <c r="AQ28" s="21" t="str">
        <f>IF(AND($AH28=AQ$10,'Anexo IV'!$G79=TRUE),($E$16/$D$16),"")</f>
        <v/>
      </c>
      <c r="AR28" s="21" t="str">
        <f>IF(AND($AH28=AR$10,'Anexo IV'!$G79=TRUE),($E$16/$D$16),"")</f>
        <v/>
      </c>
      <c r="AS28" s="21" t="str">
        <f>IF(AND($AH28=AS$10,'Anexo IV'!$G79=TRUE),($E$16/$D$16),"")</f>
        <v/>
      </c>
      <c r="AT28" s="21" t="str">
        <f>IF(AND($AH28=AT$10,'Anexo IV'!$G79=TRUE),($E$16/$D$16),"")</f>
        <v/>
      </c>
      <c r="AU28" s="21" t="str">
        <f>IF(AND($AH28=AU$10,'Anexo IV'!$G79=TRUE),($E$16/$D$16),"")</f>
        <v/>
      </c>
      <c r="AV28" s="21" t="str">
        <f>IF(AND($AH28=AV$10,'Anexo IV'!$G79=TRUE),($E$16/$D$16),"")</f>
        <v/>
      </c>
      <c r="AW28" s="21" t="str">
        <f>IF(AND($AH28=AW$10,'Anexo IV'!$G79=TRUE),($E$16/$D$16),"")</f>
        <v/>
      </c>
      <c r="AX28" s="21" t="str">
        <f>IF(AND($AH28=AX$10,'Anexo IV'!$G79=TRUE),($E$16/$D$16),"")</f>
        <v/>
      </c>
      <c r="AY28" s="21" t="str">
        <f>IF(AND($AH28=AY$10,'Anexo IV'!$G79=TRUE),($E$16/$D$16),"")</f>
        <v/>
      </c>
      <c r="AZ28" s="21" t="str">
        <f>IF(AND($AH28=AZ$10,'Anexo IV'!$G79=TRUE),($E$16/$D$16),"")</f>
        <v/>
      </c>
      <c r="BA28" s="21" t="str">
        <f>IF(AND($AH28=BA$10,'Anexo IV'!$G79=TRUE),($E$16/$D$16),"")</f>
        <v/>
      </c>
      <c r="BB28" s="21" t="str">
        <f>IF(AND($AH28=BB$10,'Anexo IV'!$G79=TRUE),($E$16/$D$16),"")</f>
        <v/>
      </c>
      <c r="BC28" s="21" t="str">
        <f>IF(AND($AH28=BC$10,'Anexo IV'!$G79=TRUE),($E$16/$D$16),"")</f>
        <v/>
      </c>
      <c r="BD28" s="21" t="str">
        <f>IF(AND($AH28=BD$10,'Anexo IV'!$G79=TRUE),($E$16/$D$16),"")</f>
        <v/>
      </c>
      <c r="BE28" s="21" t="str">
        <f>IF(AND($AH28=BE$10,'Anexo IV'!$G79=TRUE),($E$16/$D$16),"")</f>
        <v/>
      </c>
      <c r="BF28" s="21" t="str">
        <f>IF(AND($AH28=BF$10,'Anexo IV'!$G79=TRUE),($E$16/$D$16),"")</f>
        <v/>
      </c>
      <c r="BG28" s="21" t="str">
        <f>IF(AND($AH28=BG$10,'Anexo IV'!$G79=TRUE),($E$16/$D$16),"")</f>
        <v/>
      </c>
      <c r="BH28" s="21" t="str">
        <f>IF(AND($AH28=BH$10,'Anexo IV'!$G79=TRUE),($E$16/$D$16),"")</f>
        <v/>
      </c>
      <c r="BI28" s="21" t="str">
        <f>IF(AND($AH28=BI$10,'Anexo IV'!$G79=TRUE),($E$16/$D$16),"")</f>
        <v/>
      </c>
      <c r="BJ28" s="21" t="str">
        <f>IF(AND($AH28=BJ$10,'Anexo IV'!$G79=TRUE),($E$16/$D$16),"")</f>
        <v/>
      </c>
      <c r="BK28" s="21" t="str">
        <f>IF(AND($AH28=BK$10,'Anexo IV'!$G79=TRUE),($E$16/$D$16),"")</f>
        <v/>
      </c>
      <c r="BL28" s="21" t="str">
        <f>IF(AND($AH28=BL$10,'Anexo IV'!$G79=TRUE),($E$16/$D$16),"")</f>
        <v/>
      </c>
      <c r="BM28" s="21" t="str">
        <f>IF(AND($AH28=BM$10,'Anexo IV'!$G79=TRUE),($E$16/$D$16),"")</f>
        <v/>
      </c>
      <c r="BN28" s="21" t="str">
        <f>IF(AND($AH28=BN$10,'Anexo IV'!$G79=TRUE),($E$16/$D$16),"")</f>
        <v/>
      </c>
      <c r="BO28" s="21" t="str">
        <f>IF(AND($AH28=BO$10,'Anexo IV'!$G79=TRUE),($E$16/$D$16),"")</f>
        <v/>
      </c>
      <c r="BP28" s="21" t="str">
        <f>IF(AND($AH28=BP$10,'Anexo IV'!$G79=TRUE),($E$16/$D$16),"")</f>
        <v/>
      </c>
      <c r="BQ28" s="21" t="str">
        <f>IF(AND($AH28=BQ$10,'Anexo IV'!$G79=TRUE),($E$16/$D$16),"")</f>
        <v/>
      </c>
      <c r="BR28" s="21" t="str">
        <f>IF(AND($AH28=BR$10,'Anexo IV'!$G79=TRUE),($E$16/$D$16),"")</f>
        <v/>
      </c>
      <c r="BS28" s="21" t="str">
        <f>IF(AND($AH28=BS$10,'Anexo IV'!$G79=TRUE),($E$16/$D$16),"")</f>
        <v/>
      </c>
      <c r="BT28" s="21" t="str">
        <f>IF(AND($AH28=BT$10,'Anexo IV'!$G79=TRUE),($E$16/$D$16),"")</f>
        <v/>
      </c>
      <c r="BU28" s="21" t="str">
        <f>IF(AND($AH28=BU$10,'Anexo IV'!$G79=TRUE),($E$16/$D$16),"")</f>
        <v/>
      </c>
      <c r="BV28" s="21" t="str">
        <f>IF(AND($AH28=BV$10,'Anexo IV'!$G79=TRUE),($E$16/$D$16),"")</f>
        <v/>
      </c>
    </row>
    <row r="29" spans="2:74" x14ac:dyDescent="0.25">
      <c r="B29" t="s">
        <v>81</v>
      </c>
      <c r="C29" s="13">
        <f>COUNTA('Anexo IV'!F71:F75)</f>
        <v>0</v>
      </c>
      <c r="D29" s="13" cm="1">
        <f t="array" ref="D29">SUMPRODUCT(('Anexo IV'!F71:F75&lt;&gt;"")*('Anexo IV'!H71:H75=TRUE))</f>
        <v>0</v>
      </c>
      <c r="E29" s="14">
        <f t="shared" si="20"/>
        <v>0</v>
      </c>
      <c r="F29" s="14">
        <f t="shared" si="21"/>
        <v>0</v>
      </c>
      <c r="G29" s="14">
        <f t="shared" si="22"/>
        <v>0</v>
      </c>
      <c r="H29" s="14">
        <f t="shared" si="23"/>
        <v>0</v>
      </c>
      <c r="I29" s="14">
        <f t="shared" si="24"/>
        <v>0</v>
      </c>
      <c r="J29" s="14"/>
      <c r="K29" s="14">
        <f t="shared" ref="K29:K34" si="25">IF(D29=5,1,L29)</f>
        <v>0</v>
      </c>
      <c r="L29" s="14">
        <f t="shared" ref="L29:L34" si="26">IF(D29=4,(1/5)*4,M29)</f>
        <v>0</v>
      </c>
      <c r="M29" s="14">
        <f t="shared" ref="M29:M34" si="27">IF(D29=3,(1/5)*3,N29)</f>
        <v>0</v>
      </c>
      <c r="N29" s="14">
        <f t="shared" ref="N29:N34" si="28">IF(D29=2,(1/5)*2,O29)</f>
        <v>0</v>
      </c>
      <c r="O29" s="14">
        <f t="shared" ref="O29:O34" si="29">IF(D29=1,(1/5),Q29)</f>
        <v>0</v>
      </c>
      <c r="P29" s="14"/>
      <c r="Q29" s="14">
        <f t="shared" ref="Q29:Q34" si="30">IF(D29=4,1,R29)</f>
        <v>0</v>
      </c>
      <c r="R29" s="14">
        <f t="shared" ref="R29:R34" si="31">IF(D29=3,(1/4)*3,S29)</f>
        <v>0</v>
      </c>
      <c r="S29" s="14">
        <f t="shared" ref="S29:S34" si="32">IF(D29=2,(1/4)*2,T29)</f>
        <v>0</v>
      </c>
      <c r="T29" s="14">
        <f t="shared" ref="T29:T34" si="33">IF(D29=1,(1/4),V29)</f>
        <v>0</v>
      </c>
      <c r="U29" s="14"/>
      <c r="V29" s="14">
        <f t="shared" ref="V29:V34" si="34">IF(D29=3,1,W29)</f>
        <v>0</v>
      </c>
      <c r="W29" s="14">
        <f t="shared" ref="W29:W34" si="35">IF(D29=2,(1/3)*2,X29)</f>
        <v>0</v>
      </c>
      <c r="X29" s="14">
        <f t="shared" ref="X29:X34" si="36">IF(D29=1,(1/3),Z29)</f>
        <v>0</v>
      </c>
      <c r="Y29" s="14"/>
      <c r="Z29" s="14">
        <f t="shared" ref="Z29:Z34" si="37">IF(D29=2,1,AA29)</f>
        <v>0</v>
      </c>
      <c r="AA29" s="14">
        <f t="shared" ref="AA29:AA34" si="38">IF(D29=1,0.5,AC29)</f>
        <v>0</v>
      </c>
      <c r="AB29" s="14"/>
      <c r="AC29" s="14">
        <f t="shared" ref="AC29:AC34" si="39">IF(D29=1,1,0)</f>
        <v>0</v>
      </c>
      <c r="AE29" s="22" cm="1">
        <f t="array" ref="AE29">IF(AND(COUNTA('Anexo IV'!F71:F75)=SUMPRODUCT(--(NOT(ISBLANK('Anexo IV'!F71:F75))),--('Anexo IV'!H71:H75))),E29,0)</f>
        <v>0</v>
      </c>
      <c r="AG29" s="240"/>
      <c r="AH29" s="20" t="str">
        <f>UPPER('Anexo IV'!F80)</f>
        <v/>
      </c>
      <c r="AI29" s="21" t="str">
        <f>IF(AND($AH29=AI$10,'Anexo IV'!$G80=TRUE),($E$16/$D$16),"")</f>
        <v/>
      </c>
      <c r="AJ29" s="21" t="str">
        <f>IF(AND($AH29=AJ$10,'Anexo IV'!$G80=TRUE),($E$16/$D$16),"")</f>
        <v/>
      </c>
      <c r="AK29" s="21" t="str">
        <f>IF(AND($AH29=AK$10,'Anexo IV'!$G80=TRUE),($E$16/$D$16),"")</f>
        <v/>
      </c>
      <c r="AL29" s="21" t="str">
        <f>IF(AND($AH29=AL$10,'Anexo IV'!$G80=TRUE),($E$16/$D$16),"")</f>
        <v/>
      </c>
      <c r="AM29" s="21" t="str">
        <f>IF(AND($AH29=AM$10,'Anexo IV'!$G80=TRUE),($E$16/$D$16),"")</f>
        <v/>
      </c>
      <c r="AN29" s="21" t="str">
        <f>IF(AND($AH29=AN$10,'Anexo IV'!$G80=TRUE),($E$16/$D$16),"")</f>
        <v/>
      </c>
      <c r="AO29" s="21" t="str">
        <f>IF(AND($AH29=AO$10,'Anexo IV'!$G80=TRUE),($E$16/$D$16),"")</f>
        <v/>
      </c>
      <c r="AP29" s="21" t="str">
        <f>IF(AND($AH29=AP$10,'Anexo IV'!$G80=TRUE),($E$16/$D$16),"")</f>
        <v/>
      </c>
      <c r="AQ29" s="21" t="str">
        <f>IF(AND($AH29=AQ$10,'Anexo IV'!$G80=TRUE),($E$16/$D$16),"")</f>
        <v/>
      </c>
      <c r="AR29" s="21" t="str">
        <f>IF(AND($AH29=AR$10,'Anexo IV'!$G80=TRUE),($E$16/$D$16),"")</f>
        <v/>
      </c>
      <c r="AS29" s="21" t="str">
        <f>IF(AND($AH29=AS$10,'Anexo IV'!$G80=TRUE),($E$16/$D$16),"")</f>
        <v/>
      </c>
      <c r="AT29" s="21" t="str">
        <f>IF(AND($AH29=AT$10,'Anexo IV'!$G80=TRUE),($E$16/$D$16),"")</f>
        <v/>
      </c>
      <c r="AU29" s="21" t="str">
        <f>IF(AND($AH29=AU$10,'Anexo IV'!$G80=TRUE),($E$16/$D$16),"")</f>
        <v/>
      </c>
      <c r="AV29" s="21" t="str">
        <f>IF(AND($AH29=AV$10,'Anexo IV'!$G80=TRUE),($E$16/$D$16),"")</f>
        <v/>
      </c>
      <c r="AW29" s="21" t="str">
        <f>IF(AND($AH29=AW$10,'Anexo IV'!$G80=TRUE),($E$16/$D$16),"")</f>
        <v/>
      </c>
      <c r="AX29" s="21" t="str">
        <f>IF(AND($AH29=AX$10,'Anexo IV'!$G80=TRUE),($E$16/$D$16),"")</f>
        <v/>
      </c>
      <c r="AY29" s="21" t="str">
        <f>IF(AND($AH29=AY$10,'Anexo IV'!$G80=TRUE),($E$16/$D$16),"")</f>
        <v/>
      </c>
      <c r="AZ29" s="21" t="str">
        <f>IF(AND($AH29=AZ$10,'Anexo IV'!$G80=TRUE),($E$16/$D$16),"")</f>
        <v/>
      </c>
      <c r="BA29" s="21" t="str">
        <f>IF(AND($AH29=BA$10,'Anexo IV'!$G80=TRUE),($E$16/$D$16),"")</f>
        <v/>
      </c>
      <c r="BB29" s="21" t="str">
        <f>IF(AND($AH29=BB$10,'Anexo IV'!$G80=TRUE),($E$16/$D$16),"")</f>
        <v/>
      </c>
      <c r="BC29" s="21" t="str">
        <f>IF(AND($AH29=BC$10,'Anexo IV'!$G80=TRUE),($E$16/$D$16),"")</f>
        <v/>
      </c>
      <c r="BD29" s="21" t="str">
        <f>IF(AND($AH29=BD$10,'Anexo IV'!$G80=TRUE),($E$16/$D$16),"")</f>
        <v/>
      </c>
      <c r="BE29" s="21" t="str">
        <f>IF(AND($AH29=BE$10,'Anexo IV'!$G80=TRUE),($E$16/$D$16),"")</f>
        <v/>
      </c>
      <c r="BF29" s="21" t="str">
        <f>IF(AND($AH29=BF$10,'Anexo IV'!$G80=TRUE),($E$16/$D$16),"")</f>
        <v/>
      </c>
      <c r="BG29" s="21" t="str">
        <f>IF(AND($AH29=BG$10,'Anexo IV'!$G80=TRUE),($E$16/$D$16),"")</f>
        <v/>
      </c>
      <c r="BH29" s="21" t="str">
        <f>IF(AND($AH29=BH$10,'Anexo IV'!$G80=TRUE),($E$16/$D$16),"")</f>
        <v/>
      </c>
      <c r="BI29" s="21" t="str">
        <f>IF(AND($AH29=BI$10,'Anexo IV'!$G80=TRUE),($E$16/$D$16),"")</f>
        <v/>
      </c>
      <c r="BJ29" s="21" t="str">
        <f>IF(AND($AH29=BJ$10,'Anexo IV'!$G80=TRUE),($E$16/$D$16),"")</f>
        <v/>
      </c>
      <c r="BK29" s="21" t="str">
        <f>IF(AND($AH29=BK$10,'Anexo IV'!$G80=TRUE),($E$16/$D$16),"")</f>
        <v/>
      </c>
      <c r="BL29" s="21" t="str">
        <f>IF(AND($AH29=BL$10,'Anexo IV'!$G80=TRUE),($E$16/$D$16),"")</f>
        <v/>
      </c>
      <c r="BM29" s="21" t="str">
        <f>IF(AND($AH29=BM$10,'Anexo IV'!$G80=TRUE),($E$16/$D$16),"")</f>
        <v/>
      </c>
      <c r="BN29" s="21" t="str">
        <f>IF(AND($AH29=BN$10,'Anexo IV'!$G80=TRUE),($E$16/$D$16),"")</f>
        <v/>
      </c>
      <c r="BO29" s="21" t="str">
        <f>IF(AND($AH29=BO$10,'Anexo IV'!$G80=TRUE),($E$16/$D$16),"")</f>
        <v/>
      </c>
      <c r="BP29" s="21" t="str">
        <f>IF(AND($AH29=BP$10,'Anexo IV'!$G80=TRUE),($E$16/$D$16),"")</f>
        <v/>
      </c>
      <c r="BQ29" s="21" t="str">
        <f>IF(AND($AH29=BQ$10,'Anexo IV'!$G80=TRUE),($E$16/$D$16),"")</f>
        <v/>
      </c>
      <c r="BR29" s="21" t="str">
        <f>IF(AND($AH29=BR$10,'Anexo IV'!$G80=TRUE),($E$16/$D$16),"")</f>
        <v/>
      </c>
      <c r="BS29" s="21" t="str">
        <f>IF(AND($AH29=BS$10,'Anexo IV'!$G80=TRUE),($E$16/$D$16),"")</f>
        <v/>
      </c>
      <c r="BT29" s="21" t="str">
        <f>IF(AND($AH29=BT$10,'Anexo IV'!$G80=TRUE),($E$16/$D$16),"")</f>
        <v/>
      </c>
      <c r="BU29" s="21" t="str">
        <f>IF(AND($AH29=BU$10,'Anexo IV'!$G80=TRUE),($E$16/$D$16),"")</f>
        <v/>
      </c>
      <c r="BV29" s="21" t="str">
        <f>IF(AND($AH29=BV$10,'Anexo IV'!$G80=TRUE),($E$16/$D$16),"")</f>
        <v/>
      </c>
    </row>
    <row r="30" spans="2:74" x14ac:dyDescent="0.25">
      <c r="B30" t="s">
        <v>82</v>
      </c>
      <c r="C30" s="13">
        <f>COUNTA('Anexo IV'!F77:F81)</f>
        <v>0</v>
      </c>
      <c r="D30" s="13" cm="1">
        <f t="array" ref="D30">SUMPRODUCT(('Anexo IV'!F77:F81&lt;&gt;"")*('Anexo IV'!H77:H81=TRUE))</f>
        <v>0</v>
      </c>
      <c r="E30" s="14">
        <f t="shared" si="20"/>
        <v>0</v>
      </c>
      <c r="F30" s="14">
        <f t="shared" si="21"/>
        <v>0</v>
      </c>
      <c r="G30" s="14">
        <f t="shared" si="22"/>
        <v>0</v>
      </c>
      <c r="H30" s="14">
        <f t="shared" si="23"/>
        <v>0</v>
      </c>
      <c r="I30" s="14">
        <f t="shared" si="24"/>
        <v>0</v>
      </c>
      <c r="J30" s="14"/>
      <c r="K30" s="14">
        <f t="shared" si="25"/>
        <v>0</v>
      </c>
      <c r="L30" s="14">
        <f t="shared" si="26"/>
        <v>0</v>
      </c>
      <c r="M30" s="14">
        <f t="shared" si="27"/>
        <v>0</v>
      </c>
      <c r="N30" s="14">
        <f t="shared" si="28"/>
        <v>0</v>
      </c>
      <c r="O30" s="14">
        <f t="shared" si="29"/>
        <v>0</v>
      </c>
      <c r="P30" s="14"/>
      <c r="Q30" s="14">
        <f t="shared" si="30"/>
        <v>0</v>
      </c>
      <c r="R30" s="14">
        <f t="shared" si="31"/>
        <v>0</v>
      </c>
      <c r="S30" s="14">
        <f t="shared" si="32"/>
        <v>0</v>
      </c>
      <c r="T30" s="14">
        <f t="shared" si="33"/>
        <v>0</v>
      </c>
      <c r="U30" s="14"/>
      <c r="V30" s="14">
        <f t="shared" si="34"/>
        <v>0</v>
      </c>
      <c r="W30" s="14">
        <f t="shared" si="35"/>
        <v>0</v>
      </c>
      <c r="X30" s="14">
        <f t="shared" si="36"/>
        <v>0</v>
      </c>
      <c r="Y30" s="14"/>
      <c r="Z30" s="14">
        <f t="shared" si="37"/>
        <v>0</v>
      </c>
      <c r="AA30" s="14">
        <f t="shared" si="38"/>
        <v>0</v>
      </c>
      <c r="AB30" s="14"/>
      <c r="AC30" s="14">
        <f t="shared" si="39"/>
        <v>0</v>
      </c>
      <c r="AE30" s="22" cm="1">
        <f t="array" ref="AE30">IF(AND(COUNTA('Anexo IV'!F77:F81)=SUMPRODUCT(--(NOT(ISBLANK('Anexo IV'!F77:F81))),--('Anexo IV'!H77:H81))),E30,0)</f>
        <v>0</v>
      </c>
      <c r="AG30" s="240"/>
      <c r="AH30" s="20" t="str">
        <f>UPPER('Anexo IV'!F81)</f>
        <v/>
      </c>
      <c r="AI30" s="21" t="str">
        <f>IF(AND($AH30=AI$10,'Anexo IV'!$G81=TRUE),($E$16/$D$16),"")</f>
        <v/>
      </c>
      <c r="AJ30" s="21" t="str">
        <f>IF(AND($AH30=AJ$10,'Anexo IV'!$G81=TRUE),($E$16/$D$16),"")</f>
        <v/>
      </c>
      <c r="AK30" s="21" t="str">
        <f>IF(AND($AH30=AK$10,'Anexo IV'!$G81=TRUE),($E$16/$D$16),"")</f>
        <v/>
      </c>
      <c r="AL30" s="21" t="str">
        <f>IF(AND($AH30=AL$10,'Anexo IV'!$G81=TRUE),($E$16/$D$16),"")</f>
        <v/>
      </c>
      <c r="AM30" s="21" t="str">
        <f>IF(AND($AH30=AM$10,'Anexo IV'!$G81=TRUE),($E$16/$D$16),"")</f>
        <v/>
      </c>
      <c r="AN30" s="21" t="str">
        <f>IF(AND($AH30=AN$10,'Anexo IV'!$G81=TRUE),($E$16/$D$16),"")</f>
        <v/>
      </c>
      <c r="AO30" s="21" t="str">
        <f>IF(AND($AH30=AO$10,'Anexo IV'!$G81=TRUE),($E$16/$D$16),"")</f>
        <v/>
      </c>
      <c r="AP30" s="21" t="str">
        <f>IF(AND($AH30=AP$10,'Anexo IV'!$G81=TRUE),($E$16/$D$16),"")</f>
        <v/>
      </c>
      <c r="AQ30" s="21" t="str">
        <f>IF(AND($AH30=AQ$10,'Anexo IV'!$G81=TRUE),($E$16/$D$16),"")</f>
        <v/>
      </c>
      <c r="AR30" s="21" t="str">
        <f>IF(AND($AH30=AR$10,'Anexo IV'!$G81=TRUE),($E$16/$D$16),"")</f>
        <v/>
      </c>
      <c r="AS30" s="21" t="str">
        <f>IF(AND($AH30=AS$10,'Anexo IV'!$G81=TRUE),($E$16/$D$16),"")</f>
        <v/>
      </c>
      <c r="AT30" s="21" t="str">
        <f>IF(AND($AH30=AT$10,'Anexo IV'!$G81=TRUE),($E$16/$D$16),"")</f>
        <v/>
      </c>
      <c r="AU30" s="21" t="str">
        <f>IF(AND($AH30=AU$10,'Anexo IV'!$G81=TRUE),($E$16/$D$16),"")</f>
        <v/>
      </c>
      <c r="AV30" s="21" t="str">
        <f>IF(AND($AH30=AV$10,'Anexo IV'!$G81=TRUE),($E$16/$D$16),"")</f>
        <v/>
      </c>
      <c r="AW30" s="21" t="str">
        <f>IF(AND($AH30=AW$10,'Anexo IV'!$G81=TRUE),($E$16/$D$16),"")</f>
        <v/>
      </c>
      <c r="AX30" s="21" t="str">
        <f>IF(AND($AH30=AX$10,'Anexo IV'!$G81=TRUE),($E$16/$D$16),"")</f>
        <v/>
      </c>
      <c r="AY30" s="21" t="str">
        <f>IF(AND($AH30=AY$10,'Anexo IV'!$G81=TRUE),($E$16/$D$16),"")</f>
        <v/>
      </c>
      <c r="AZ30" s="21" t="str">
        <f>IF(AND($AH30=AZ$10,'Anexo IV'!$G81=TRUE),($E$16/$D$16),"")</f>
        <v/>
      </c>
      <c r="BA30" s="21" t="str">
        <f>IF(AND($AH30=BA$10,'Anexo IV'!$G81=TRUE),($E$16/$D$16),"")</f>
        <v/>
      </c>
      <c r="BB30" s="21" t="str">
        <f>IF(AND($AH30=BB$10,'Anexo IV'!$G81=TRUE),($E$16/$D$16),"")</f>
        <v/>
      </c>
      <c r="BC30" s="21" t="str">
        <f>IF(AND($AH30=BC$10,'Anexo IV'!$G81=TRUE),($E$16/$D$16),"")</f>
        <v/>
      </c>
      <c r="BD30" s="21" t="str">
        <f>IF(AND($AH30=BD$10,'Anexo IV'!$G81=TRUE),($E$16/$D$16),"")</f>
        <v/>
      </c>
      <c r="BE30" s="21" t="str">
        <f>IF(AND($AH30=BE$10,'Anexo IV'!$G81=TRUE),($E$16/$D$16),"")</f>
        <v/>
      </c>
      <c r="BF30" s="21" t="str">
        <f>IF(AND($AH30=BF$10,'Anexo IV'!$G81=TRUE),($E$16/$D$16),"")</f>
        <v/>
      </c>
      <c r="BG30" s="21" t="str">
        <f>IF(AND($AH30=BG$10,'Anexo IV'!$G81=TRUE),($E$16/$D$16),"")</f>
        <v/>
      </c>
      <c r="BH30" s="21" t="str">
        <f>IF(AND($AH30=BH$10,'Anexo IV'!$G81=TRUE),($E$16/$D$16),"")</f>
        <v/>
      </c>
      <c r="BI30" s="21" t="str">
        <f>IF(AND($AH30=BI$10,'Anexo IV'!$G81=TRUE),($E$16/$D$16),"")</f>
        <v/>
      </c>
      <c r="BJ30" s="21" t="str">
        <f>IF(AND($AH30=BJ$10,'Anexo IV'!$G81=TRUE),($E$16/$D$16),"")</f>
        <v/>
      </c>
      <c r="BK30" s="21" t="str">
        <f>IF(AND($AH30=BK$10,'Anexo IV'!$G81=TRUE),($E$16/$D$16),"")</f>
        <v/>
      </c>
      <c r="BL30" s="21" t="str">
        <f>IF(AND($AH30=BL$10,'Anexo IV'!$G81=TRUE),($E$16/$D$16),"")</f>
        <v/>
      </c>
      <c r="BM30" s="21" t="str">
        <f>IF(AND($AH30=BM$10,'Anexo IV'!$G81=TRUE),($E$16/$D$16),"")</f>
        <v/>
      </c>
      <c r="BN30" s="21" t="str">
        <f>IF(AND($AH30=BN$10,'Anexo IV'!$G81=TRUE),($E$16/$D$16),"")</f>
        <v/>
      </c>
      <c r="BO30" s="21" t="str">
        <f>IF(AND($AH30=BO$10,'Anexo IV'!$G81=TRUE),($E$16/$D$16),"")</f>
        <v/>
      </c>
      <c r="BP30" s="21" t="str">
        <f>IF(AND($AH30=BP$10,'Anexo IV'!$G81=TRUE),($E$16/$D$16),"")</f>
        <v/>
      </c>
      <c r="BQ30" s="21" t="str">
        <f>IF(AND($AH30=BQ$10,'Anexo IV'!$G81=TRUE),($E$16/$D$16),"")</f>
        <v/>
      </c>
      <c r="BR30" s="21" t="str">
        <f>IF(AND($AH30=BR$10,'Anexo IV'!$G81=TRUE),($E$16/$D$16),"")</f>
        <v/>
      </c>
      <c r="BS30" s="21" t="str">
        <f>IF(AND($AH30=BS$10,'Anexo IV'!$G81=TRUE),($E$16/$D$16),"")</f>
        <v/>
      </c>
      <c r="BT30" s="21" t="str">
        <f>IF(AND($AH30=BT$10,'Anexo IV'!$G81=TRUE),($E$16/$D$16),"")</f>
        <v/>
      </c>
      <c r="BU30" s="21" t="str">
        <f>IF(AND($AH30=BU$10,'Anexo IV'!$G81=TRUE),($E$16/$D$16),"")</f>
        <v/>
      </c>
      <c r="BV30" s="21" t="str">
        <f>IF(AND($AH30=BV$10,'Anexo IV'!$G81=TRUE),($E$16/$D$16),"")</f>
        <v/>
      </c>
    </row>
    <row r="31" spans="2:74" x14ac:dyDescent="0.25">
      <c r="B31" t="s">
        <v>84</v>
      </c>
      <c r="C31" s="13" cm="1">
        <f t="array" ref="C31">SUMPRODUCT(('Anexo IV'!F83:F87&lt;&gt;"")*('Anexo IV'!H83:H87=TRUE))</f>
        <v>0</v>
      </c>
      <c r="D31" s="13">
        <f>COUNTA('Anexo IV'!F83:F87)</f>
        <v>0</v>
      </c>
      <c r="E31" s="14">
        <f t="shared" si="20"/>
        <v>0</v>
      </c>
      <c r="F31" s="14">
        <f t="shared" si="21"/>
        <v>0</v>
      </c>
      <c r="G31" s="14">
        <f t="shared" si="22"/>
        <v>0</v>
      </c>
      <c r="H31" s="14">
        <f t="shared" si="23"/>
        <v>0</v>
      </c>
      <c r="I31" s="14">
        <f t="shared" si="24"/>
        <v>0</v>
      </c>
      <c r="J31" s="14"/>
      <c r="K31" s="14">
        <f t="shared" si="25"/>
        <v>0</v>
      </c>
      <c r="L31" s="14">
        <f t="shared" si="26"/>
        <v>0</v>
      </c>
      <c r="M31" s="14">
        <f t="shared" si="27"/>
        <v>0</v>
      </c>
      <c r="N31" s="14">
        <f t="shared" si="28"/>
        <v>0</v>
      </c>
      <c r="O31" s="14">
        <f t="shared" si="29"/>
        <v>0</v>
      </c>
      <c r="P31" s="14"/>
      <c r="Q31" s="14">
        <f t="shared" si="30"/>
        <v>0</v>
      </c>
      <c r="R31" s="14">
        <f t="shared" si="31"/>
        <v>0</v>
      </c>
      <c r="S31" s="14">
        <f t="shared" si="32"/>
        <v>0</v>
      </c>
      <c r="T31" s="14">
        <f t="shared" si="33"/>
        <v>0</v>
      </c>
      <c r="U31" s="14"/>
      <c r="V31" s="14">
        <f t="shared" si="34"/>
        <v>0</v>
      </c>
      <c r="W31" s="14">
        <f t="shared" si="35"/>
        <v>0</v>
      </c>
      <c r="X31" s="14">
        <f t="shared" si="36"/>
        <v>0</v>
      </c>
      <c r="Y31" s="14"/>
      <c r="Z31" s="14">
        <f t="shared" si="37"/>
        <v>0</v>
      </c>
      <c r="AA31" s="14">
        <f t="shared" si="38"/>
        <v>0</v>
      </c>
      <c r="AB31" s="14"/>
      <c r="AC31" s="14">
        <f t="shared" si="39"/>
        <v>0</v>
      </c>
      <c r="AE31" s="22" cm="1">
        <f t="array" ref="AE31">IF(AND(COUNTA('Anexo IV'!F83:F87)=SUMPRODUCT(--(NOT(ISBLANK('Anexo IV'!F83:F87))),--('Anexo IV'!H83:H87))),E31,0)</f>
        <v>0</v>
      </c>
      <c r="AG31" s="240" t="s">
        <v>93</v>
      </c>
      <c r="AH31" s="23" t="str">
        <f>UPPER('Anexo IV'!F83)</f>
        <v/>
      </c>
      <c r="AI31" s="18" t="str">
        <f>IF(AND($AH31=AI$10,'Anexo IV'!$G83=TRUE),($E$17/$D$17),"")</f>
        <v/>
      </c>
      <c r="AJ31" s="18" t="str">
        <f>IF(AND($AH31=AJ$10,'Anexo IV'!$G83=TRUE),($E$17/$D$17),"")</f>
        <v/>
      </c>
      <c r="AK31" s="18" t="str">
        <f>IF(AND($AH31=AK$10,'Anexo IV'!$G83=TRUE),($E$17/$D$17),"")</f>
        <v/>
      </c>
      <c r="AL31" s="18" t="str">
        <f>IF(AND($AH31=AL$10,'Anexo IV'!$G83=TRUE),($E$17/$D$17),"")</f>
        <v/>
      </c>
      <c r="AM31" s="18" t="str">
        <f>IF(AND($AH31=AM$10,'Anexo IV'!$G83=TRUE),($E$17/$D$17),"")</f>
        <v/>
      </c>
      <c r="AN31" s="18" t="str">
        <f>IF(AND($AH31=AN$10,'Anexo IV'!$G83=TRUE),($E$17/$D$17),"")</f>
        <v/>
      </c>
      <c r="AO31" s="18" t="str">
        <f>IF(AND($AH31=AO$10,'Anexo IV'!$G83=TRUE),($E$17/$D$17),"")</f>
        <v/>
      </c>
      <c r="AP31" s="18" t="str">
        <f>IF(AND($AH31=AP$10,'Anexo IV'!$G83=TRUE),($E$17/$D$17),"")</f>
        <v/>
      </c>
      <c r="AQ31" s="18" t="str">
        <f>IF(AND($AH31=AQ$10,'Anexo IV'!$G83=TRUE),($E$17/$D$17),"")</f>
        <v/>
      </c>
      <c r="AR31" s="18" t="str">
        <f>IF(AND($AH31=AR$10,'Anexo IV'!$G83=TRUE),($E$17/$D$17),"")</f>
        <v/>
      </c>
      <c r="AS31" s="18" t="str">
        <f>IF(AND($AH31=AS$10,'Anexo IV'!$G83=TRUE),($E$17/$D$17),"")</f>
        <v/>
      </c>
      <c r="AT31" s="18" t="str">
        <f>IF(AND($AH31=AT$10,'Anexo IV'!$G83=TRUE),($E$17/$D$17),"")</f>
        <v/>
      </c>
      <c r="AU31" s="18" t="str">
        <f>IF(AND($AH31=AU$10,'Anexo IV'!$G83=TRUE),($E$17/$D$17),"")</f>
        <v/>
      </c>
      <c r="AV31" s="18" t="str">
        <f>IF(AND($AH31=AV$10,'Anexo IV'!$G83=TRUE),($E$17/$D$17),"")</f>
        <v/>
      </c>
      <c r="AW31" s="18" t="str">
        <f>IF(AND($AH31=AW$10,'Anexo IV'!$G83=TRUE),($E$17/$D$17),"")</f>
        <v/>
      </c>
      <c r="AX31" s="18" t="str">
        <f>IF(AND($AH31=AX$10,'Anexo IV'!$G83=TRUE),($E$17/$D$17),"")</f>
        <v/>
      </c>
      <c r="AY31" s="18" t="str">
        <f>IF(AND($AH31=AY$10,'Anexo IV'!$G83=TRUE),($E$17/$D$17),"")</f>
        <v/>
      </c>
      <c r="AZ31" s="18" t="str">
        <f>IF(AND($AH31=AZ$10,'Anexo IV'!$G83=TRUE),($E$17/$D$17),"")</f>
        <v/>
      </c>
      <c r="BA31" s="18" t="str">
        <f>IF(AND($AH31=BA$10,'Anexo IV'!$G83=TRUE),($E$17/$D$17),"")</f>
        <v/>
      </c>
      <c r="BB31" s="18" t="str">
        <f>IF(AND($AH31=BB$10,'Anexo IV'!$G83=TRUE),($E$17/$D$17),"")</f>
        <v/>
      </c>
      <c r="BC31" s="18" t="str">
        <f>IF(AND($AH31=BC$10,'Anexo IV'!$G83=TRUE),($E$17/$D$17),"")</f>
        <v/>
      </c>
      <c r="BD31" s="18" t="str">
        <f>IF(AND($AH31=BD$10,'Anexo IV'!$G83=TRUE),($E$17/$D$17),"")</f>
        <v/>
      </c>
      <c r="BE31" s="18" t="str">
        <f>IF(AND($AH31=BE$10,'Anexo IV'!$G83=TRUE),($E$17/$D$17),"")</f>
        <v/>
      </c>
      <c r="BF31" s="18" t="str">
        <f>IF(AND($AH31=BF$10,'Anexo IV'!$G83=TRUE),($E$17/$D$17),"")</f>
        <v/>
      </c>
      <c r="BG31" s="18" t="str">
        <f>IF(AND($AH31=BG$10,'Anexo IV'!$G83=TRUE),($E$17/$D$17),"")</f>
        <v/>
      </c>
      <c r="BH31" s="18" t="str">
        <f>IF(AND($AH31=BH$10,'Anexo IV'!$G83=TRUE),($E$17/$D$17),"")</f>
        <v/>
      </c>
      <c r="BI31" s="18" t="str">
        <f>IF(AND($AH31=BI$10,'Anexo IV'!$G83=TRUE),($E$17/$D$17),"")</f>
        <v/>
      </c>
      <c r="BJ31" s="18" t="str">
        <f>IF(AND($AH31=BJ$10,'Anexo IV'!$G83=TRUE),($E$17/$D$17),"")</f>
        <v/>
      </c>
      <c r="BK31" s="18" t="str">
        <f>IF(AND($AH31=BK$10,'Anexo IV'!$G83=TRUE),($E$17/$D$17),"")</f>
        <v/>
      </c>
      <c r="BL31" s="18" t="str">
        <f>IF(AND($AH31=BL$10,'Anexo IV'!$G83=TRUE),($E$17/$D$17),"")</f>
        <v/>
      </c>
      <c r="BM31" s="18" t="str">
        <f>IF(AND($AH31=BM$10,'Anexo IV'!$G83=TRUE),($E$17/$D$17),"")</f>
        <v/>
      </c>
      <c r="BN31" s="18" t="str">
        <f>IF(AND($AH31=BN$10,'Anexo IV'!$G83=TRUE),($E$17/$D$17),"")</f>
        <v/>
      </c>
      <c r="BO31" s="18" t="str">
        <f>IF(AND($AH31=BO$10,'Anexo IV'!$G83=TRUE),($E$17/$D$17),"")</f>
        <v/>
      </c>
      <c r="BP31" s="18" t="str">
        <f>IF(AND($AH31=BP$10,'Anexo IV'!$G83=TRUE),($E$17/$D$17),"")</f>
        <v/>
      </c>
      <c r="BQ31" s="18" t="str">
        <f>IF(AND($AH31=BQ$10,'Anexo IV'!$G83=TRUE),($E$17/$D$17),"")</f>
        <v/>
      </c>
      <c r="BR31" s="18" t="str">
        <f>IF(AND($AH31=BR$10,'Anexo IV'!$G83=TRUE),($E$17/$D$17),"")</f>
        <v/>
      </c>
      <c r="BS31" s="18" t="str">
        <f>IF(AND($AH31=BS$10,'Anexo IV'!$G83=TRUE),($E$17/$D$17),"")</f>
        <v/>
      </c>
      <c r="BT31" s="18" t="str">
        <f>IF(AND($AH31=BT$10,'Anexo IV'!$G83=TRUE),($E$17/$D$17),"")</f>
        <v/>
      </c>
      <c r="BU31" s="18" t="str">
        <f>IF(AND($AH31=BU$10,'Anexo IV'!$G83=TRUE),($E$17/$D$17),"")</f>
        <v/>
      </c>
      <c r="BV31" s="18" t="str">
        <f>IF(AND($AH31=BV$10,'Anexo IV'!$G83=TRUE),($E$17/$D$17),"")</f>
        <v/>
      </c>
    </row>
    <row r="32" spans="2:74" x14ac:dyDescent="0.25">
      <c r="B32" t="s">
        <v>86</v>
      </c>
      <c r="C32" s="13" cm="1">
        <f t="array" ref="C32">SUMPRODUCT(('Anexo IV'!F95:F99&lt;&gt;"")*('Anexo IV'!H95:H99=TRUE))</f>
        <v>0</v>
      </c>
      <c r="D32" s="13">
        <f>COUNTA('Anexo IV'!F95:F99)</f>
        <v>0</v>
      </c>
      <c r="E32" s="14">
        <f t="shared" si="20"/>
        <v>0</v>
      </c>
      <c r="F32" s="14">
        <f t="shared" si="21"/>
        <v>0</v>
      </c>
      <c r="G32" s="14">
        <f t="shared" si="22"/>
        <v>0</v>
      </c>
      <c r="H32" s="14">
        <f t="shared" si="23"/>
        <v>0</v>
      </c>
      <c r="I32" s="14">
        <f t="shared" si="24"/>
        <v>0</v>
      </c>
      <c r="J32" s="14"/>
      <c r="K32" s="14">
        <f t="shared" si="25"/>
        <v>0</v>
      </c>
      <c r="L32" s="14">
        <f t="shared" si="26"/>
        <v>0</v>
      </c>
      <c r="M32" s="14">
        <f t="shared" si="27"/>
        <v>0</v>
      </c>
      <c r="N32" s="14">
        <f t="shared" si="28"/>
        <v>0</v>
      </c>
      <c r="O32" s="14">
        <f t="shared" si="29"/>
        <v>0</v>
      </c>
      <c r="P32" s="14"/>
      <c r="Q32" s="14">
        <f t="shared" si="30"/>
        <v>0</v>
      </c>
      <c r="R32" s="14">
        <f t="shared" si="31"/>
        <v>0</v>
      </c>
      <c r="S32" s="14">
        <f t="shared" si="32"/>
        <v>0</v>
      </c>
      <c r="T32" s="14">
        <f t="shared" si="33"/>
        <v>0</v>
      </c>
      <c r="U32" s="14"/>
      <c r="V32" s="14">
        <f t="shared" si="34"/>
        <v>0</v>
      </c>
      <c r="W32" s="14">
        <f t="shared" si="35"/>
        <v>0</v>
      </c>
      <c r="X32" s="14">
        <f t="shared" si="36"/>
        <v>0</v>
      </c>
      <c r="Y32" s="14"/>
      <c r="Z32" s="14">
        <f t="shared" si="37"/>
        <v>0</v>
      </c>
      <c r="AA32" s="14">
        <f t="shared" si="38"/>
        <v>0</v>
      </c>
      <c r="AB32" s="14"/>
      <c r="AC32" s="14">
        <f t="shared" si="39"/>
        <v>0</v>
      </c>
      <c r="AE32" s="22" cm="1">
        <f t="array" ref="AE32">IF(AND(COUNTA('Anexo IV'!F64:F68)=SUMPRODUCT(--(NOT(ISBLANK('Anexo IV'!F64:F68))),--('Anexo IV'!H64:H68))),E32,0)</f>
        <v>0</v>
      </c>
      <c r="AG32" s="240"/>
      <c r="AH32" s="23" t="str">
        <f>UPPER('Anexo IV'!F84)</f>
        <v/>
      </c>
      <c r="AI32" s="18" t="str">
        <f>IF(AND($AH32=AI$10,'Anexo IV'!$G84=TRUE),($E$17/$D$17),"")</f>
        <v/>
      </c>
      <c r="AJ32" s="18" t="str">
        <f>IF(AND($AH32=AJ$10,'Anexo IV'!$G84=TRUE),($E$17/$D$17),"")</f>
        <v/>
      </c>
      <c r="AK32" s="18" t="str">
        <f>IF(AND($AH32=AK$10,'Anexo IV'!$G84=TRUE),($E$17/$D$17),"")</f>
        <v/>
      </c>
      <c r="AL32" s="18" t="str">
        <f>IF(AND($AH32=AL$10,'Anexo IV'!$G84=TRUE),($E$17/$D$17),"")</f>
        <v/>
      </c>
      <c r="AM32" s="18" t="str">
        <f>IF(AND($AH32=AM$10,'Anexo IV'!$G84=TRUE),($E$17/$D$17),"")</f>
        <v/>
      </c>
      <c r="AN32" s="18" t="str">
        <f>IF(AND($AH32=AN$10,'Anexo IV'!$G84=TRUE),($E$17/$D$17),"")</f>
        <v/>
      </c>
      <c r="AO32" s="18" t="str">
        <f>IF(AND($AH32=AO$10,'Anexo IV'!$G84=TRUE),($E$17/$D$17),"")</f>
        <v/>
      </c>
      <c r="AP32" s="18" t="str">
        <f>IF(AND($AH32=AP$10,'Anexo IV'!$G84=TRUE),($E$17/$D$17),"")</f>
        <v/>
      </c>
      <c r="AQ32" s="18" t="str">
        <f>IF(AND($AH32=AQ$10,'Anexo IV'!$G84=TRUE),($E$17/$D$17),"")</f>
        <v/>
      </c>
      <c r="AR32" s="18" t="str">
        <f>IF(AND($AH32=AR$10,'Anexo IV'!$G84=TRUE),($E$17/$D$17),"")</f>
        <v/>
      </c>
      <c r="AS32" s="18" t="str">
        <f>IF(AND($AH32=AS$10,'Anexo IV'!$G84=TRUE),($E$17/$D$17),"")</f>
        <v/>
      </c>
      <c r="AT32" s="18" t="str">
        <f>IF(AND($AH32=AT$10,'Anexo IV'!$G84=TRUE),($E$17/$D$17),"")</f>
        <v/>
      </c>
      <c r="AU32" s="18" t="str">
        <f>IF(AND($AH32=AU$10,'Anexo IV'!$G84=TRUE),($E$17/$D$17),"")</f>
        <v/>
      </c>
      <c r="AV32" s="18" t="str">
        <f>IF(AND($AH32=AV$10,'Anexo IV'!$G84=TRUE),($E$17/$D$17),"")</f>
        <v/>
      </c>
      <c r="AW32" s="18" t="str">
        <f>IF(AND($AH32=AW$10,'Anexo IV'!$G84=TRUE),($E$17/$D$17),"")</f>
        <v/>
      </c>
      <c r="AX32" s="18" t="str">
        <f>IF(AND($AH32=AX$10,'Anexo IV'!$G84=TRUE),($E$17/$D$17),"")</f>
        <v/>
      </c>
      <c r="AY32" s="18" t="str">
        <f>IF(AND($AH32=AY$10,'Anexo IV'!$G84=TRUE),($E$17/$D$17),"")</f>
        <v/>
      </c>
      <c r="AZ32" s="18" t="str">
        <f>IF(AND($AH32=AZ$10,'Anexo IV'!$G84=TRUE),($E$17/$D$17),"")</f>
        <v/>
      </c>
      <c r="BA32" s="18" t="str">
        <f>IF(AND($AH32=BA$10,'Anexo IV'!$G84=TRUE),($E$17/$D$17),"")</f>
        <v/>
      </c>
      <c r="BB32" s="18" t="str">
        <f>IF(AND($AH32=BB$10,'Anexo IV'!$G84=TRUE),($E$17/$D$17),"")</f>
        <v/>
      </c>
      <c r="BC32" s="18" t="str">
        <f>IF(AND($AH32=BC$10,'Anexo IV'!$G84=TRUE),($E$17/$D$17),"")</f>
        <v/>
      </c>
      <c r="BD32" s="18" t="str">
        <f>IF(AND($AH32=BD$10,'Anexo IV'!$G84=TRUE),($E$17/$D$17),"")</f>
        <v/>
      </c>
      <c r="BE32" s="18" t="str">
        <f>IF(AND($AH32=BE$10,'Anexo IV'!$G84=TRUE),($E$17/$D$17),"")</f>
        <v/>
      </c>
      <c r="BF32" s="18" t="str">
        <f>IF(AND($AH32=BF$10,'Anexo IV'!$G84=TRUE),($E$17/$D$17),"")</f>
        <v/>
      </c>
      <c r="BG32" s="18" t="str">
        <f>IF(AND($AH32=BG$10,'Anexo IV'!$G84=TRUE),($E$17/$D$17),"")</f>
        <v/>
      </c>
      <c r="BH32" s="18" t="str">
        <f>IF(AND($AH32=BH$10,'Anexo IV'!$G84=TRUE),($E$17/$D$17),"")</f>
        <v/>
      </c>
      <c r="BI32" s="18" t="str">
        <f>IF(AND($AH32=BI$10,'Anexo IV'!$G84=TRUE),($E$17/$D$17),"")</f>
        <v/>
      </c>
      <c r="BJ32" s="18" t="str">
        <f>IF(AND($AH32=BJ$10,'Anexo IV'!$G84=TRUE),($E$17/$D$17),"")</f>
        <v/>
      </c>
      <c r="BK32" s="18" t="str">
        <f>IF(AND($AH32=BK$10,'Anexo IV'!$G84=TRUE),($E$17/$D$17),"")</f>
        <v/>
      </c>
      <c r="BL32" s="18" t="str">
        <f>IF(AND($AH32=BL$10,'Anexo IV'!$G84=TRUE),($E$17/$D$17),"")</f>
        <v/>
      </c>
      <c r="BM32" s="18" t="str">
        <f>IF(AND($AH32=BM$10,'Anexo IV'!$G84=TRUE),($E$17/$D$17),"")</f>
        <v/>
      </c>
      <c r="BN32" s="18" t="str">
        <f>IF(AND($AH32=BN$10,'Anexo IV'!$G84=TRUE),($E$17/$D$17),"")</f>
        <v/>
      </c>
      <c r="BO32" s="18" t="str">
        <f>IF(AND($AH32=BO$10,'Anexo IV'!$G84=TRUE),($E$17/$D$17),"")</f>
        <v/>
      </c>
      <c r="BP32" s="18" t="str">
        <f>IF(AND($AH32=BP$10,'Anexo IV'!$G84=TRUE),($E$17/$D$17),"")</f>
        <v/>
      </c>
      <c r="BQ32" s="18" t="str">
        <f>IF(AND($AH32=BQ$10,'Anexo IV'!$G84=TRUE),($E$17/$D$17),"")</f>
        <v/>
      </c>
      <c r="BR32" s="18" t="str">
        <f>IF(AND($AH32=BR$10,'Anexo IV'!$G84=TRUE),($E$17/$D$17),"")</f>
        <v/>
      </c>
      <c r="BS32" s="18" t="str">
        <f>IF(AND($AH32=BS$10,'Anexo IV'!$G84=TRUE),($E$17/$D$17),"")</f>
        <v/>
      </c>
      <c r="BT32" s="18" t="str">
        <f>IF(AND($AH32=BT$10,'Anexo IV'!$G84=TRUE),($E$17/$D$17),"")</f>
        <v/>
      </c>
      <c r="BU32" s="18" t="str">
        <f>IF(AND($AH32=BU$10,'Anexo IV'!$G84=TRUE),($E$17/$D$17),"")</f>
        <v/>
      </c>
      <c r="BV32" s="18" t="str">
        <f>IF(AND($AH32=BV$10,'Anexo IV'!$G84=TRUE),($E$17/$D$17),"")</f>
        <v/>
      </c>
    </row>
    <row r="33" spans="2:74" x14ac:dyDescent="0.25">
      <c r="B33" t="s">
        <v>94</v>
      </c>
      <c r="C33" s="13">
        <f>COUNTA('Anexo IV'!F101:F105)</f>
        <v>0</v>
      </c>
      <c r="D33" s="13">
        <f>COUNTIF('Anexo IV'!H101:H105,TRUE)</f>
        <v>0</v>
      </c>
      <c r="E33" s="14">
        <f>IF(AND(D33=C33,C33=5),K33,F33)</f>
        <v>0</v>
      </c>
      <c r="F33" s="14">
        <f t="shared" si="21"/>
        <v>0</v>
      </c>
      <c r="G33" s="14">
        <f t="shared" si="22"/>
        <v>0</v>
      </c>
      <c r="H33" s="14">
        <f t="shared" si="23"/>
        <v>0</v>
      </c>
      <c r="I33" s="14">
        <f t="shared" si="24"/>
        <v>0</v>
      </c>
      <c r="J33" s="14"/>
      <c r="K33" s="14">
        <f t="shared" si="25"/>
        <v>0</v>
      </c>
      <c r="L33" s="14">
        <f t="shared" si="26"/>
        <v>0</v>
      </c>
      <c r="M33" s="14">
        <f t="shared" si="27"/>
        <v>0</v>
      </c>
      <c r="N33" s="14">
        <f t="shared" si="28"/>
        <v>0</v>
      </c>
      <c r="O33" s="14">
        <f t="shared" si="29"/>
        <v>0</v>
      </c>
      <c r="P33" s="14"/>
      <c r="Q33" s="14">
        <f t="shared" si="30"/>
        <v>0</v>
      </c>
      <c r="R33" s="14">
        <f t="shared" si="31"/>
        <v>0</v>
      </c>
      <c r="S33" s="14">
        <f t="shared" si="32"/>
        <v>0</v>
      </c>
      <c r="T33" s="14">
        <f t="shared" si="33"/>
        <v>0</v>
      </c>
      <c r="U33" s="14"/>
      <c r="V33" s="14">
        <f t="shared" si="34"/>
        <v>0</v>
      </c>
      <c r="W33" s="14">
        <f t="shared" si="35"/>
        <v>0</v>
      </c>
      <c r="X33" s="14">
        <f t="shared" si="36"/>
        <v>0</v>
      </c>
      <c r="Y33" s="14"/>
      <c r="Z33" s="14">
        <f t="shared" si="37"/>
        <v>0</v>
      </c>
      <c r="AA33" s="14">
        <f t="shared" si="38"/>
        <v>0</v>
      </c>
      <c r="AB33" s="14"/>
      <c r="AC33" s="14">
        <f t="shared" si="39"/>
        <v>0</v>
      </c>
      <c r="AE33" s="22" cm="1">
        <f t="array" ref="AE33">IF(AND(COUNTA('Anexo IV'!F101:F105)=SUMPRODUCT(--(NOT(ISBLANK('Anexo IV'!F101:F105))),--('Anexo IV'!H101:H105))),E33,0)</f>
        <v>0</v>
      </c>
      <c r="AG33" s="240"/>
      <c r="AH33" s="23" t="str">
        <f>UPPER('Anexo IV'!F85)</f>
        <v/>
      </c>
      <c r="AI33" s="18" t="str">
        <f>IF(AND($AH33=AI$10,'Anexo IV'!$G85=TRUE),($E$17/$D$17),"")</f>
        <v/>
      </c>
      <c r="AJ33" s="18" t="str">
        <f>IF(AND($AH33=AJ$10,'Anexo IV'!$G85=TRUE),($E$17/$D$17),"")</f>
        <v/>
      </c>
      <c r="AK33" s="18" t="str">
        <f>IF(AND($AH33=AK$10,'Anexo IV'!$G85=TRUE),($E$17/$D$17),"")</f>
        <v/>
      </c>
      <c r="AL33" s="18" t="str">
        <f>IF(AND($AH33=AL$10,'Anexo IV'!$G85=TRUE),($E$17/$D$17),"")</f>
        <v/>
      </c>
      <c r="AM33" s="18" t="str">
        <f>IF(AND($AH33=AM$10,'Anexo IV'!$G85=TRUE),($E$17/$D$17),"")</f>
        <v/>
      </c>
      <c r="AN33" s="18" t="str">
        <f>IF(AND($AH33=AN$10,'Anexo IV'!$G85=TRUE),($E$17/$D$17),"")</f>
        <v/>
      </c>
      <c r="AO33" s="18" t="str">
        <f>IF(AND($AH33=AO$10,'Anexo IV'!$G85=TRUE),($E$17/$D$17),"")</f>
        <v/>
      </c>
      <c r="AP33" s="18" t="str">
        <f>IF(AND($AH33=AP$10,'Anexo IV'!$G85=TRUE),($E$17/$D$17),"")</f>
        <v/>
      </c>
      <c r="AQ33" s="18" t="str">
        <f>IF(AND($AH33=AQ$10,'Anexo IV'!$G85=TRUE),($E$17/$D$17),"")</f>
        <v/>
      </c>
      <c r="AR33" s="18" t="str">
        <f>IF(AND($AH33=AR$10,'Anexo IV'!$G85=TRUE),($E$17/$D$17),"")</f>
        <v/>
      </c>
      <c r="AS33" s="18" t="str">
        <f>IF(AND($AH33=AS$10,'Anexo IV'!$G85=TRUE),($E$17/$D$17),"")</f>
        <v/>
      </c>
      <c r="AT33" s="18" t="str">
        <f>IF(AND($AH33=AT$10,'Anexo IV'!$G85=TRUE),($E$17/$D$17),"")</f>
        <v/>
      </c>
      <c r="AU33" s="18" t="str">
        <f>IF(AND($AH33=AU$10,'Anexo IV'!$G85=TRUE),($E$17/$D$17),"")</f>
        <v/>
      </c>
      <c r="AV33" s="18" t="str">
        <f>IF(AND($AH33=AV$10,'Anexo IV'!$G85=TRUE),($E$17/$D$17),"")</f>
        <v/>
      </c>
      <c r="AW33" s="18" t="str">
        <f>IF(AND($AH33=AW$10,'Anexo IV'!$G85=TRUE),($E$17/$D$17),"")</f>
        <v/>
      </c>
      <c r="AX33" s="18" t="str">
        <f>IF(AND($AH33=AX$10,'Anexo IV'!$G85=TRUE),($E$17/$D$17),"")</f>
        <v/>
      </c>
      <c r="AY33" s="18" t="str">
        <f>IF(AND($AH33=AY$10,'Anexo IV'!$G85=TRUE),($E$17/$D$17),"")</f>
        <v/>
      </c>
      <c r="AZ33" s="18" t="str">
        <f>IF(AND($AH33=AZ$10,'Anexo IV'!$G85=TRUE),($E$17/$D$17),"")</f>
        <v/>
      </c>
      <c r="BA33" s="18" t="str">
        <f>IF(AND($AH33=BA$10,'Anexo IV'!$G85=TRUE),($E$17/$D$17),"")</f>
        <v/>
      </c>
      <c r="BB33" s="18" t="str">
        <f>IF(AND($AH33=BB$10,'Anexo IV'!$G85=TRUE),($E$17/$D$17),"")</f>
        <v/>
      </c>
      <c r="BC33" s="18" t="str">
        <f>IF(AND($AH33=BC$10,'Anexo IV'!$G85=TRUE),($E$17/$D$17),"")</f>
        <v/>
      </c>
      <c r="BD33" s="18" t="str">
        <f>IF(AND($AH33=BD$10,'Anexo IV'!$G85=TRUE),($E$17/$D$17),"")</f>
        <v/>
      </c>
      <c r="BE33" s="18" t="str">
        <f>IF(AND($AH33=BE$10,'Anexo IV'!$G85=TRUE),($E$17/$D$17),"")</f>
        <v/>
      </c>
      <c r="BF33" s="18" t="str">
        <f>IF(AND($AH33=BF$10,'Anexo IV'!$G85=TRUE),($E$17/$D$17),"")</f>
        <v/>
      </c>
      <c r="BG33" s="18" t="str">
        <f>IF(AND($AH33=BG$10,'Anexo IV'!$G85=TRUE),($E$17/$D$17),"")</f>
        <v/>
      </c>
      <c r="BH33" s="18" t="str">
        <f>IF(AND($AH33=BH$10,'Anexo IV'!$G85=TRUE),($E$17/$D$17),"")</f>
        <v/>
      </c>
      <c r="BI33" s="18" t="str">
        <f>IF(AND($AH33=BI$10,'Anexo IV'!$G85=TRUE),($E$17/$D$17),"")</f>
        <v/>
      </c>
      <c r="BJ33" s="18" t="str">
        <f>IF(AND($AH33=BJ$10,'Anexo IV'!$G85=TRUE),($E$17/$D$17),"")</f>
        <v/>
      </c>
      <c r="BK33" s="18" t="str">
        <f>IF(AND($AH33=BK$10,'Anexo IV'!$G85=TRUE),($E$17/$D$17),"")</f>
        <v/>
      </c>
      <c r="BL33" s="18" t="str">
        <f>IF(AND($AH33=BL$10,'Anexo IV'!$G85=TRUE),($E$17/$D$17),"")</f>
        <v/>
      </c>
      <c r="BM33" s="18" t="str">
        <f>IF(AND($AH33=BM$10,'Anexo IV'!$G85=TRUE),($E$17/$D$17),"")</f>
        <v/>
      </c>
      <c r="BN33" s="18" t="str">
        <f>IF(AND($AH33=BN$10,'Anexo IV'!$G85=TRUE),($E$17/$D$17),"")</f>
        <v/>
      </c>
      <c r="BO33" s="18" t="str">
        <f>IF(AND($AH33=BO$10,'Anexo IV'!$G85=TRUE),($E$17/$D$17),"")</f>
        <v/>
      </c>
      <c r="BP33" s="18" t="str">
        <f>IF(AND($AH33=BP$10,'Anexo IV'!$G85=TRUE),($E$17/$D$17),"")</f>
        <v/>
      </c>
      <c r="BQ33" s="18" t="str">
        <f>IF(AND($AH33=BQ$10,'Anexo IV'!$G85=TRUE),($E$17/$D$17),"")</f>
        <v/>
      </c>
      <c r="BR33" s="18" t="str">
        <f>IF(AND($AH33=BR$10,'Anexo IV'!$G85=TRUE),($E$17/$D$17),"")</f>
        <v/>
      </c>
      <c r="BS33" s="18" t="str">
        <f>IF(AND($AH33=BS$10,'Anexo IV'!$G85=TRUE),($E$17/$D$17),"")</f>
        <v/>
      </c>
      <c r="BT33" s="18" t="str">
        <f>IF(AND($AH33=BT$10,'Anexo IV'!$G85=TRUE),($E$17/$D$17),"")</f>
        <v/>
      </c>
      <c r="BU33" s="18" t="str">
        <f>IF(AND($AH33=BU$10,'Anexo IV'!$G85=TRUE),($E$17/$D$17),"")</f>
        <v/>
      </c>
      <c r="BV33" s="18" t="str">
        <f>IF(AND($AH33=BV$10,'Anexo IV'!$G85=TRUE),($E$17/$D$17),"")</f>
        <v/>
      </c>
    </row>
    <row r="34" spans="2:74" x14ac:dyDescent="0.25">
      <c r="B34" t="s">
        <v>87</v>
      </c>
      <c r="C34" s="13">
        <f>COUNTA('Anexo IV'!F107:F111)</f>
        <v>0</v>
      </c>
      <c r="D34" s="13" cm="1">
        <f t="array" ref="D34">SUMPRODUCT(('Anexo IV'!F107:F111&lt;&gt;"")*('Anexo IV'!H107:H111=TRUE))</f>
        <v>0</v>
      </c>
      <c r="E34" s="14">
        <f t="shared" si="20"/>
        <v>0</v>
      </c>
      <c r="F34" s="14">
        <f t="shared" si="21"/>
        <v>0</v>
      </c>
      <c r="G34" s="14">
        <f t="shared" si="22"/>
        <v>0</v>
      </c>
      <c r="H34" s="14">
        <f t="shared" si="23"/>
        <v>0</v>
      </c>
      <c r="I34" s="14">
        <f t="shared" si="24"/>
        <v>0</v>
      </c>
      <c r="J34" s="14"/>
      <c r="K34" s="14">
        <f t="shared" si="25"/>
        <v>0</v>
      </c>
      <c r="L34" s="14">
        <f t="shared" si="26"/>
        <v>0</v>
      </c>
      <c r="M34" s="14">
        <f t="shared" si="27"/>
        <v>0</v>
      </c>
      <c r="N34" s="14">
        <f t="shared" si="28"/>
        <v>0</v>
      </c>
      <c r="O34" s="14">
        <f t="shared" si="29"/>
        <v>0</v>
      </c>
      <c r="P34" s="14"/>
      <c r="Q34" s="14">
        <f t="shared" si="30"/>
        <v>0</v>
      </c>
      <c r="R34" s="14">
        <f t="shared" si="31"/>
        <v>0</v>
      </c>
      <c r="S34" s="14">
        <f t="shared" si="32"/>
        <v>0</v>
      </c>
      <c r="T34" s="14">
        <f t="shared" si="33"/>
        <v>0</v>
      </c>
      <c r="U34" s="14"/>
      <c r="V34" s="14">
        <f t="shared" si="34"/>
        <v>0</v>
      </c>
      <c r="W34" s="14">
        <f t="shared" si="35"/>
        <v>0</v>
      </c>
      <c r="X34" s="14">
        <f t="shared" si="36"/>
        <v>0</v>
      </c>
      <c r="Y34" s="14"/>
      <c r="Z34" s="14">
        <f t="shared" si="37"/>
        <v>0</v>
      </c>
      <c r="AA34" s="14">
        <f t="shared" si="38"/>
        <v>0</v>
      </c>
      <c r="AB34" s="14"/>
      <c r="AC34" s="14">
        <f t="shared" si="39"/>
        <v>0</v>
      </c>
      <c r="AE34" s="22" cm="1">
        <f t="array" ref="AE34">IF(AND(COUNTA('Anexo IV'!F107:F111)=SUMPRODUCT(--(NOT(ISBLANK('Anexo IV'!F107:F111))),--('Anexo IV'!H107:H111))),E34,0)</f>
        <v>0</v>
      </c>
      <c r="AG34" s="240"/>
      <c r="AH34" s="23" t="str">
        <f>UPPER('Anexo IV'!F86)</f>
        <v/>
      </c>
      <c r="AI34" s="18" t="str">
        <f>IF(AND($AH34=AI$10,'Anexo IV'!$G86=TRUE),($E$17/$D$17),"")</f>
        <v/>
      </c>
      <c r="AJ34" s="18" t="str">
        <f>IF(AND($AH34=AJ$10,'Anexo IV'!$G86=TRUE),($E$17/$D$17),"")</f>
        <v/>
      </c>
      <c r="AK34" s="18" t="str">
        <f>IF(AND($AH34=AK$10,'Anexo IV'!$G86=TRUE),($E$17/$D$17),"")</f>
        <v/>
      </c>
      <c r="AL34" s="18" t="str">
        <f>IF(AND($AH34=AL$10,'Anexo IV'!$G86=TRUE),($E$17/$D$17),"")</f>
        <v/>
      </c>
      <c r="AM34" s="18" t="str">
        <f>IF(AND($AH34=AM$10,'Anexo IV'!$G86=TRUE),($E$17/$D$17),"")</f>
        <v/>
      </c>
      <c r="AN34" s="18" t="str">
        <f>IF(AND($AH34=AN$10,'Anexo IV'!$G86=TRUE),($E$17/$D$17),"")</f>
        <v/>
      </c>
      <c r="AO34" s="18" t="str">
        <f>IF(AND($AH34=AO$10,'Anexo IV'!$G86=TRUE),($E$17/$D$17),"")</f>
        <v/>
      </c>
      <c r="AP34" s="18" t="str">
        <f>IF(AND($AH34=AP$10,'Anexo IV'!$G86=TRUE),($E$17/$D$17),"")</f>
        <v/>
      </c>
      <c r="AQ34" s="18" t="str">
        <f>IF(AND($AH34=AQ$10,'Anexo IV'!$G86=TRUE),($E$17/$D$17),"")</f>
        <v/>
      </c>
      <c r="AR34" s="18" t="str">
        <f>IF(AND($AH34=AR$10,'Anexo IV'!$G86=TRUE),($E$17/$D$17),"")</f>
        <v/>
      </c>
      <c r="AS34" s="18" t="str">
        <f>IF(AND($AH34=AS$10,'Anexo IV'!$G86=TRUE),($E$17/$D$17),"")</f>
        <v/>
      </c>
      <c r="AT34" s="18" t="str">
        <f>IF(AND($AH34=AT$10,'Anexo IV'!$G86=TRUE),($E$17/$D$17),"")</f>
        <v/>
      </c>
      <c r="AU34" s="18" t="str">
        <f>IF(AND($AH34=AU$10,'Anexo IV'!$G86=TRUE),($E$17/$D$17),"")</f>
        <v/>
      </c>
      <c r="AV34" s="18" t="str">
        <f>IF(AND($AH34=AV$10,'Anexo IV'!$G86=TRUE),($E$17/$D$17),"")</f>
        <v/>
      </c>
      <c r="AW34" s="18" t="str">
        <f>IF(AND($AH34=AW$10,'Anexo IV'!$G86=TRUE),($E$17/$D$17),"")</f>
        <v/>
      </c>
      <c r="AX34" s="18" t="str">
        <f>IF(AND($AH34=AX$10,'Anexo IV'!$G86=TRUE),($E$17/$D$17),"")</f>
        <v/>
      </c>
      <c r="AY34" s="18" t="str">
        <f>IF(AND($AH34=AY$10,'Anexo IV'!$G86=TRUE),($E$17/$D$17),"")</f>
        <v/>
      </c>
      <c r="AZ34" s="18" t="str">
        <f>IF(AND($AH34=AZ$10,'Anexo IV'!$G86=TRUE),($E$17/$D$17),"")</f>
        <v/>
      </c>
      <c r="BA34" s="18" t="str">
        <f>IF(AND($AH34=BA$10,'Anexo IV'!$G86=TRUE),($E$17/$D$17),"")</f>
        <v/>
      </c>
      <c r="BB34" s="18" t="str">
        <f>IF(AND($AH34=BB$10,'Anexo IV'!$G86=TRUE),($E$17/$D$17),"")</f>
        <v/>
      </c>
      <c r="BC34" s="18" t="str">
        <f>IF(AND($AH34=BC$10,'Anexo IV'!$G86=TRUE),($E$17/$D$17),"")</f>
        <v/>
      </c>
      <c r="BD34" s="18" t="str">
        <f>IF(AND($AH34=BD$10,'Anexo IV'!$G86=TRUE),($E$17/$D$17),"")</f>
        <v/>
      </c>
      <c r="BE34" s="18" t="str">
        <f>IF(AND($AH34=BE$10,'Anexo IV'!$G86=TRUE),($E$17/$D$17),"")</f>
        <v/>
      </c>
      <c r="BF34" s="18" t="str">
        <f>IF(AND($AH34=BF$10,'Anexo IV'!$G86=TRUE),($E$17/$D$17),"")</f>
        <v/>
      </c>
      <c r="BG34" s="18" t="str">
        <f>IF(AND($AH34=BG$10,'Anexo IV'!$G86=TRUE),($E$17/$D$17),"")</f>
        <v/>
      </c>
      <c r="BH34" s="18" t="str">
        <f>IF(AND($AH34=BH$10,'Anexo IV'!$G86=TRUE),($E$17/$D$17),"")</f>
        <v/>
      </c>
      <c r="BI34" s="18" t="str">
        <f>IF(AND($AH34=BI$10,'Anexo IV'!$G86=TRUE),($E$17/$D$17),"")</f>
        <v/>
      </c>
      <c r="BJ34" s="18" t="str">
        <f>IF(AND($AH34=BJ$10,'Anexo IV'!$G86=TRUE),($E$17/$D$17),"")</f>
        <v/>
      </c>
      <c r="BK34" s="18" t="str">
        <f>IF(AND($AH34=BK$10,'Anexo IV'!$G86=TRUE),($E$17/$D$17),"")</f>
        <v/>
      </c>
      <c r="BL34" s="18" t="str">
        <f>IF(AND($AH34=BL$10,'Anexo IV'!$G86=TRUE),($E$17/$D$17),"")</f>
        <v/>
      </c>
      <c r="BM34" s="18" t="str">
        <f>IF(AND($AH34=BM$10,'Anexo IV'!$G86=TRUE),($E$17/$D$17),"")</f>
        <v/>
      </c>
      <c r="BN34" s="18" t="str">
        <f>IF(AND($AH34=BN$10,'Anexo IV'!$G86=TRUE),($E$17/$D$17),"")</f>
        <v/>
      </c>
      <c r="BO34" s="18" t="str">
        <f>IF(AND($AH34=BO$10,'Anexo IV'!$G86=TRUE),($E$17/$D$17),"")</f>
        <v/>
      </c>
      <c r="BP34" s="18" t="str">
        <f>IF(AND($AH34=BP$10,'Anexo IV'!$G86=TRUE),($E$17/$D$17),"")</f>
        <v/>
      </c>
      <c r="BQ34" s="18" t="str">
        <f>IF(AND($AH34=BQ$10,'Anexo IV'!$G86=TRUE),($E$17/$D$17),"")</f>
        <v/>
      </c>
      <c r="BR34" s="18" t="str">
        <f>IF(AND($AH34=BR$10,'Anexo IV'!$G86=TRUE),($E$17/$D$17),"")</f>
        <v/>
      </c>
      <c r="BS34" s="18" t="str">
        <f>IF(AND($AH34=BS$10,'Anexo IV'!$G86=TRUE),($E$17/$D$17),"")</f>
        <v/>
      </c>
      <c r="BT34" s="18" t="str">
        <f>IF(AND($AH34=BT$10,'Anexo IV'!$G86=TRUE),($E$17/$D$17),"")</f>
        <v/>
      </c>
      <c r="BU34" s="18" t="str">
        <f>IF(AND($AH34=BU$10,'Anexo IV'!$G86=TRUE),($E$17/$D$17),"")</f>
        <v/>
      </c>
      <c r="BV34" s="18" t="str">
        <f>IF(AND($AH34=BV$10,'Anexo IV'!$G86=TRUE),($E$17/$D$17),"")</f>
        <v/>
      </c>
    </row>
    <row r="35" spans="2:74" x14ac:dyDescent="0.25">
      <c r="AG35" s="240"/>
      <c r="AH35" s="23" t="str">
        <f>UPPER('Anexo IV'!F87)</f>
        <v/>
      </c>
      <c r="AI35" s="18" t="str">
        <f>IF(AND($AH35=AI$10,'Anexo IV'!$G87=TRUE),($E$17/$D$17),"")</f>
        <v/>
      </c>
      <c r="AJ35" s="18" t="str">
        <f>IF(AND($AH35=AJ$10,'Anexo IV'!$G87=TRUE),($E$17/$D$17),"")</f>
        <v/>
      </c>
      <c r="AK35" s="18" t="str">
        <f>IF(AND($AH35=AK$10,'Anexo IV'!$G87=TRUE),($E$17/$D$17),"")</f>
        <v/>
      </c>
      <c r="AL35" s="18" t="str">
        <f>IF(AND($AH35=AL$10,'Anexo IV'!$G87=TRUE),($E$17/$D$17),"")</f>
        <v/>
      </c>
      <c r="AM35" s="18" t="str">
        <f>IF(AND($AH35=AM$10,'Anexo IV'!$G87=TRUE),($E$17/$D$17),"")</f>
        <v/>
      </c>
      <c r="AN35" s="18" t="str">
        <f>IF(AND($AH35=AN$10,'Anexo IV'!$G87=TRUE),($E$17/$D$17),"")</f>
        <v/>
      </c>
      <c r="AO35" s="18" t="str">
        <f>IF(AND($AH35=AO$10,'Anexo IV'!$G87=TRUE),($E$17/$D$17),"")</f>
        <v/>
      </c>
      <c r="AP35" s="18" t="str">
        <f>IF(AND($AH35=AP$10,'Anexo IV'!$G87=TRUE),($E$17/$D$17),"")</f>
        <v/>
      </c>
      <c r="AQ35" s="18" t="str">
        <f>IF(AND($AH35=AQ$10,'Anexo IV'!$G87=TRUE),($E$17/$D$17),"")</f>
        <v/>
      </c>
      <c r="AR35" s="18" t="str">
        <f>IF(AND($AH35=AR$10,'Anexo IV'!$G87=TRUE),($E$17/$D$17),"")</f>
        <v/>
      </c>
      <c r="AS35" s="18" t="str">
        <f>IF(AND($AH35=AS$10,'Anexo IV'!$G87=TRUE),($E$17/$D$17),"")</f>
        <v/>
      </c>
      <c r="AT35" s="18" t="str">
        <f>IF(AND($AH35=AT$10,'Anexo IV'!$G87=TRUE),($E$17/$D$17),"")</f>
        <v/>
      </c>
      <c r="AU35" s="18" t="str">
        <f>IF(AND($AH35=AU$10,'Anexo IV'!$G87=TRUE),($E$17/$D$17),"")</f>
        <v/>
      </c>
      <c r="AV35" s="18" t="str">
        <f>IF(AND($AH35=AV$10,'Anexo IV'!$G87=TRUE),($E$17/$D$17),"")</f>
        <v/>
      </c>
      <c r="AW35" s="18" t="str">
        <f>IF(AND($AH35=AW$10,'Anexo IV'!$G87=TRUE),($E$17/$D$17),"")</f>
        <v/>
      </c>
      <c r="AX35" s="18" t="str">
        <f>IF(AND($AH35=AX$10,'Anexo IV'!$G87=TRUE),($E$17/$D$17),"")</f>
        <v/>
      </c>
      <c r="AY35" s="18" t="str">
        <f>IF(AND($AH35=AY$10,'Anexo IV'!$G87=TRUE),($E$17/$D$17),"")</f>
        <v/>
      </c>
      <c r="AZ35" s="18" t="str">
        <f>IF(AND($AH35=AZ$10,'Anexo IV'!$G87=TRUE),($E$17/$D$17),"")</f>
        <v/>
      </c>
      <c r="BA35" s="18" t="str">
        <f>IF(AND($AH35=BA$10,'Anexo IV'!$G87=TRUE),($E$17/$D$17),"")</f>
        <v/>
      </c>
      <c r="BB35" s="18" t="str">
        <f>IF(AND($AH35=BB$10,'Anexo IV'!$G87=TRUE),($E$17/$D$17),"")</f>
        <v/>
      </c>
      <c r="BC35" s="18" t="str">
        <f>IF(AND($AH35=BC$10,'Anexo IV'!$G87=TRUE),($E$17/$D$17),"")</f>
        <v/>
      </c>
      <c r="BD35" s="18" t="str">
        <f>IF(AND($AH35=BD$10,'Anexo IV'!$G87=TRUE),($E$17/$D$17),"")</f>
        <v/>
      </c>
      <c r="BE35" s="18" t="str">
        <f>IF(AND($AH35=BE$10,'Anexo IV'!$G87=TRUE),($E$17/$D$17),"")</f>
        <v/>
      </c>
      <c r="BF35" s="18" t="str">
        <f>IF(AND($AH35=BF$10,'Anexo IV'!$G87=TRUE),($E$17/$D$17),"")</f>
        <v/>
      </c>
      <c r="BG35" s="18" t="str">
        <f>IF(AND($AH35=BG$10,'Anexo IV'!$G87=TRUE),($E$17/$D$17),"")</f>
        <v/>
      </c>
      <c r="BH35" s="18" t="str">
        <f>IF(AND($AH35=BH$10,'Anexo IV'!$G87=TRUE),($E$17/$D$17),"")</f>
        <v/>
      </c>
      <c r="BI35" s="18" t="str">
        <f>IF(AND($AH35=BI$10,'Anexo IV'!$G87=TRUE),($E$17/$D$17),"")</f>
        <v/>
      </c>
      <c r="BJ35" s="18" t="str">
        <f>IF(AND($AH35=BJ$10,'Anexo IV'!$G87=TRUE),($E$17/$D$17),"")</f>
        <v/>
      </c>
      <c r="BK35" s="18" t="str">
        <f>IF(AND($AH35=BK$10,'Anexo IV'!$G87=TRUE),($E$17/$D$17),"")</f>
        <v/>
      </c>
      <c r="BL35" s="18" t="str">
        <f>IF(AND($AH35=BL$10,'Anexo IV'!$G87=TRUE),($E$17/$D$17),"")</f>
        <v/>
      </c>
      <c r="BM35" s="18" t="str">
        <f>IF(AND($AH35=BM$10,'Anexo IV'!$G87=TRUE),($E$17/$D$17),"")</f>
        <v/>
      </c>
      <c r="BN35" s="18" t="str">
        <f>IF(AND($AH35=BN$10,'Anexo IV'!$G87=TRUE),($E$17/$D$17),"")</f>
        <v/>
      </c>
      <c r="BO35" s="18" t="str">
        <f>IF(AND($AH35=BO$10,'Anexo IV'!$G87=TRUE),($E$17/$D$17),"")</f>
        <v/>
      </c>
      <c r="BP35" s="18" t="str">
        <f>IF(AND($AH35=BP$10,'Anexo IV'!$G87=TRUE),($E$17/$D$17),"")</f>
        <v/>
      </c>
      <c r="BQ35" s="18" t="str">
        <f>IF(AND($AH35=BQ$10,'Anexo IV'!$G87=TRUE),($E$17/$D$17),"")</f>
        <v/>
      </c>
      <c r="BR35" s="18" t="str">
        <f>IF(AND($AH35=BR$10,'Anexo IV'!$G87=TRUE),($E$17/$D$17),"")</f>
        <v/>
      </c>
      <c r="BS35" s="18" t="str">
        <f>IF(AND($AH35=BS$10,'Anexo IV'!$G87=TRUE),($E$17/$D$17),"")</f>
        <v/>
      </c>
      <c r="BT35" s="18" t="str">
        <f>IF(AND($AH35=BT$10,'Anexo IV'!$G87=TRUE),($E$17/$D$17),"")</f>
        <v/>
      </c>
      <c r="BU35" s="18" t="str">
        <f>IF(AND($AH35=BU$10,'Anexo IV'!$G87=TRUE),($E$17/$D$17),"")</f>
        <v/>
      </c>
      <c r="BV35" s="18" t="str">
        <f>IF(AND($AH35=BV$10,'Anexo IV'!$G87=TRUE),($E$17/$D$17),"")</f>
        <v/>
      </c>
    </row>
    <row r="36" spans="2:74" x14ac:dyDescent="0.25">
      <c r="AG36" s="240" t="s">
        <v>95</v>
      </c>
      <c r="AH36" s="24" t="str">
        <f>UPPER('Anexo IV'!F89)</f>
        <v/>
      </c>
      <c r="AI36" s="25" t="str">
        <f>IF(AND($AH36=AI$10,'Anexo IV'!$G89=TRUE),$E$18/$D$18,"")</f>
        <v/>
      </c>
      <c r="AJ36" s="25" t="str">
        <f>IF(AND($AH36=AJ$10,'Anexo IV'!$G89=TRUE),$E$18/$D$18,"")</f>
        <v/>
      </c>
      <c r="AK36" s="25" t="str">
        <f>IF(AND($AH36=AK$10,'Anexo IV'!$G89=TRUE),$E$18/$D$18,"")</f>
        <v/>
      </c>
      <c r="AL36" s="25" t="str">
        <f>IF(AND($AH36=AL$10,'Anexo IV'!$G89=TRUE),$E$18/$D$18,"")</f>
        <v/>
      </c>
      <c r="AM36" s="25" t="str">
        <f>IF(AND($AH36=AM$10,'Anexo IV'!$G89=TRUE),$E$18/$D$18,"")</f>
        <v/>
      </c>
      <c r="AN36" s="25" t="str">
        <f>IF(AND($AH36=AN$10,'Anexo IV'!$G89=TRUE),$E$18/$D$18,"")</f>
        <v/>
      </c>
      <c r="AO36" s="25" t="str">
        <f>IF(AND($AH36=AO$10,'Anexo IV'!$G89=TRUE),$E$18/$D$18,"")</f>
        <v/>
      </c>
      <c r="AP36" s="25" t="str">
        <f>IF(AND($AH36=AP$10,'Anexo IV'!$G89=TRUE),$E$18/$D$18,"")</f>
        <v/>
      </c>
      <c r="AQ36" s="25" t="str">
        <f>IF(AND($AH36=AQ$10,'Anexo IV'!$G89=TRUE),$E$18/$D$18,"")</f>
        <v/>
      </c>
      <c r="AR36" s="25" t="str">
        <f>IF(AND($AH36=AR$10,'Anexo IV'!$G89=TRUE),$E$18/$D$18,"")</f>
        <v/>
      </c>
      <c r="AS36" s="25" t="str">
        <f>IF(AND($AH36=AS$10,'Anexo IV'!$G89=TRUE),$E$18/$D$18,"")</f>
        <v/>
      </c>
      <c r="AT36" s="25" t="str">
        <f>IF(AND($AH36=AT$10,'Anexo IV'!$G89=TRUE),$E$18/$D$18,"")</f>
        <v/>
      </c>
      <c r="AU36" s="25" t="str">
        <f>IF(AND($AH36=AU$10,'Anexo IV'!$G89=TRUE),$E$18/$D$18,"")</f>
        <v/>
      </c>
      <c r="AV36" s="25" t="str">
        <f>IF(AND($AH36=AV$10,'Anexo IV'!$G89=TRUE),$E$18/$D$18,"")</f>
        <v/>
      </c>
      <c r="AW36" s="25" t="str">
        <f>IF(AND($AH36=AW$10,'Anexo IV'!$G89=TRUE),$E$18/$D$18,"")</f>
        <v/>
      </c>
      <c r="AX36" s="25" t="str">
        <f>IF(AND($AH36=AX$10,'Anexo IV'!$G89=TRUE),$E$18/$D$18,"")</f>
        <v/>
      </c>
      <c r="AY36" s="25" t="str">
        <f>IF(AND($AH36=AY$10,'Anexo IV'!$G89=TRUE),$E$18/$D$18,"")</f>
        <v/>
      </c>
      <c r="AZ36" s="25" t="str">
        <f>IF(AND($AH36=AZ$10,'Anexo IV'!$G89=TRUE),$E$18/$D$18,"")</f>
        <v/>
      </c>
      <c r="BA36" s="25" t="str">
        <f>IF(AND($AH36=BA$10,'Anexo IV'!$G89=TRUE),$E$18/$D$18,"")</f>
        <v/>
      </c>
      <c r="BB36" s="25" t="str">
        <f>IF(AND($AH36=BB$10,'Anexo IV'!$G89=TRUE),$E$18/$D$18,"")</f>
        <v/>
      </c>
      <c r="BC36" s="25" t="str">
        <f>IF(AND($AH36=BC$10,'Anexo IV'!$G89=TRUE),$E$18/$D$18,"")</f>
        <v/>
      </c>
      <c r="BD36" s="25" t="str">
        <f>IF(AND($AH36=BD$10,'Anexo IV'!$G89=TRUE),$E$18/$D$18,"")</f>
        <v/>
      </c>
      <c r="BE36" s="25" t="str">
        <f>IF(AND($AH36=BE$10,'Anexo IV'!$G89=TRUE),$E$18/$D$18,"")</f>
        <v/>
      </c>
      <c r="BF36" s="25" t="str">
        <f>IF(AND($AH36=BF$10,'Anexo IV'!$G89=TRUE),$E$18/$D$18,"")</f>
        <v/>
      </c>
      <c r="BG36" s="25" t="str">
        <f>IF(AND($AH36=BG$10,'Anexo IV'!$G89=TRUE),$E$18/$D$18,"")</f>
        <v/>
      </c>
      <c r="BH36" s="25" t="str">
        <f>IF(AND($AH36=BH$10,'Anexo IV'!$G89=TRUE),$E$18/$D$18,"")</f>
        <v/>
      </c>
      <c r="BI36" s="25" t="str">
        <f>IF(AND($AH36=BI$10,'Anexo IV'!$G89=TRUE),$E$18/$D$18,"")</f>
        <v/>
      </c>
      <c r="BJ36" s="25" t="str">
        <f>IF(AND($AH36=BJ$10,'Anexo IV'!$G89=TRUE),$E$18/$D$18,"")</f>
        <v/>
      </c>
      <c r="BK36" s="25" t="str">
        <f>IF(AND($AH36=BK$10,'Anexo IV'!$G89=TRUE),$E$18/$D$18,"")</f>
        <v/>
      </c>
      <c r="BL36" s="25" t="str">
        <f>IF(AND($AH36=BL$10,'Anexo IV'!$G89=TRUE),$E$18/$D$18,"")</f>
        <v/>
      </c>
      <c r="BM36" s="25" t="str">
        <f>IF(AND($AH36=BM$10,'Anexo IV'!$G89=TRUE),$E$18/$D$18,"")</f>
        <v/>
      </c>
      <c r="BN36" s="25" t="str">
        <f>IF(AND($AH36=BN$10,'Anexo IV'!$G89=TRUE),$E$18/$D$18,"")</f>
        <v/>
      </c>
      <c r="BO36" s="25" t="str">
        <f>IF(AND($AH36=BO$10,'Anexo IV'!$G89=TRUE),$E$18/$D$18,"")</f>
        <v/>
      </c>
      <c r="BP36" s="25" t="str">
        <f>IF(AND($AH36=BP$10,'Anexo IV'!$G89=TRUE),$E$18/$D$18,"")</f>
        <v/>
      </c>
      <c r="BQ36" s="25" t="str">
        <f>IF(AND($AH36=BQ$10,'Anexo IV'!$G89=TRUE),$E$18/$D$18,"")</f>
        <v/>
      </c>
      <c r="BR36" s="25" t="str">
        <f>IF(AND($AH36=BR$10,'Anexo IV'!$G89=TRUE),$E$18/$D$18,"")</f>
        <v/>
      </c>
      <c r="BS36" s="25" t="str">
        <f>IF(AND($AH36=BS$10,'Anexo IV'!$G89=TRUE),$E$18/$D$18,"")</f>
        <v/>
      </c>
      <c r="BT36" s="25" t="str">
        <f>IF(AND($AH36=BT$10,'Anexo IV'!$G89=TRUE),$E$18/$D$18,"")</f>
        <v/>
      </c>
      <c r="BU36" s="25" t="str">
        <f>IF(AND($AH36=BU$10,'Anexo IV'!$G89=TRUE),$E$18/$D$18,"")</f>
        <v/>
      </c>
      <c r="BV36" s="25" t="str">
        <f>IF(AND($AH36=BV$10,'Anexo IV'!$G89=TRUE),$E$18/$D$18,"")</f>
        <v/>
      </c>
    </row>
    <row r="37" spans="2:74" ht="20.100000000000001" customHeight="1" x14ac:dyDescent="0.25">
      <c r="AG37" s="240"/>
      <c r="AH37" s="24" t="str">
        <f>UPPER('Anexo IV'!F90)</f>
        <v/>
      </c>
      <c r="AI37" s="25" t="str">
        <f>IF(AND($AH37=AI$10,'Anexo IV'!$G90=TRUE),$E$18/$D$18,"")</f>
        <v/>
      </c>
      <c r="AJ37" s="25" t="str">
        <f>IF(AND($AH37=AJ$10,'Anexo IV'!$G90=TRUE),$E$18/$D$18,"")</f>
        <v/>
      </c>
      <c r="AK37" s="25" t="str">
        <f>IF(AND($AH37=AK$10,'Anexo IV'!$G90=TRUE),$E$18/$D$18,"")</f>
        <v/>
      </c>
      <c r="AL37" s="25" t="str">
        <f>IF(AND($AH37=AL$10,'Anexo IV'!$G90=TRUE),$E$18/$D$18,"")</f>
        <v/>
      </c>
      <c r="AM37" s="25" t="str">
        <f>IF(AND($AH37=AM$10,'Anexo IV'!$G90=TRUE),$E$18/$D$18,"")</f>
        <v/>
      </c>
      <c r="AN37" s="25" t="str">
        <f>IF(AND($AH37=AN$10,'Anexo IV'!$G90=TRUE),$E$18/$D$18,"")</f>
        <v/>
      </c>
      <c r="AO37" s="25" t="str">
        <f>IF(AND($AH37=AO$10,'Anexo IV'!$G90=TRUE),$E$18/$D$18,"")</f>
        <v/>
      </c>
      <c r="AP37" s="25" t="str">
        <f>IF(AND($AH37=AP$10,'Anexo IV'!$G90=TRUE),$E$18/$D$18,"")</f>
        <v/>
      </c>
      <c r="AQ37" s="25" t="str">
        <f>IF(AND($AH37=AQ$10,'Anexo IV'!$G90=TRUE),$E$18/$D$18,"")</f>
        <v/>
      </c>
      <c r="AR37" s="25" t="str">
        <f>IF(AND($AH37=AR$10,'Anexo IV'!$G90=TRUE),$E$18/$D$18,"")</f>
        <v/>
      </c>
      <c r="AS37" s="25" t="str">
        <f>IF(AND($AH37=AS$10,'Anexo IV'!$G90=TRUE),$E$18/$D$18,"")</f>
        <v/>
      </c>
      <c r="AT37" s="25" t="str">
        <f>IF(AND($AH37=AT$10,'Anexo IV'!$G90=TRUE),$E$18/$D$18,"")</f>
        <v/>
      </c>
      <c r="AU37" s="25" t="str">
        <f>IF(AND($AH37=AU$10,'Anexo IV'!$G90=TRUE),$E$18/$D$18,"")</f>
        <v/>
      </c>
      <c r="AV37" s="25" t="str">
        <f>IF(AND($AH37=AV$10,'Anexo IV'!$G90=TRUE),$E$18/$D$18,"")</f>
        <v/>
      </c>
      <c r="AW37" s="25" t="str">
        <f>IF(AND($AH37=AW$10,'Anexo IV'!$G90=TRUE),$E$18/$D$18,"")</f>
        <v/>
      </c>
      <c r="AX37" s="25" t="str">
        <f>IF(AND($AH37=AX$10,'Anexo IV'!$G90=TRUE),$E$18/$D$18,"")</f>
        <v/>
      </c>
      <c r="AY37" s="25" t="str">
        <f>IF(AND($AH37=AY$10,'Anexo IV'!$G90=TRUE),$E$18/$D$18,"")</f>
        <v/>
      </c>
      <c r="AZ37" s="25" t="str">
        <f>IF(AND($AH37=AZ$10,'Anexo IV'!$G90=TRUE),$E$18/$D$18,"")</f>
        <v/>
      </c>
      <c r="BA37" s="25" t="str">
        <f>IF(AND($AH37=BA$10,'Anexo IV'!$G90=TRUE),$E$18/$D$18,"")</f>
        <v/>
      </c>
      <c r="BB37" s="25" t="str">
        <f>IF(AND($AH37=BB$10,'Anexo IV'!$G90=TRUE),$E$18/$D$18,"")</f>
        <v/>
      </c>
      <c r="BC37" s="25" t="str">
        <f>IF(AND($AH37=BC$10,'Anexo IV'!$G90=TRUE),$E$18/$D$18,"")</f>
        <v/>
      </c>
      <c r="BD37" s="25" t="str">
        <f>IF(AND($AH37=BD$10,'Anexo IV'!$G90=TRUE),$E$18/$D$18,"")</f>
        <v/>
      </c>
      <c r="BE37" s="25" t="str">
        <f>IF(AND($AH37=BE$10,'Anexo IV'!$G90=TRUE),$E$18/$D$18,"")</f>
        <v/>
      </c>
      <c r="BF37" s="25" t="str">
        <f>IF(AND($AH37=BF$10,'Anexo IV'!$G90=TRUE),$E$18/$D$18,"")</f>
        <v/>
      </c>
      <c r="BG37" s="25" t="str">
        <f>IF(AND($AH37=BG$10,'Anexo IV'!$G90=TRUE),$E$18/$D$18,"")</f>
        <v/>
      </c>
      <c r="BH37" s="25" t="str">
        <f>IF(AND($AH37=BH$10,'Anexo IV'!$G90=TRUE),$E$18/$D$18,"")</f>
        <v/>
      </c>
      <c r="BI37" s="25" t="str">
        <f>IF(AND($AH37=BI$10,'Anexo IV'!$G90=TRUE),$E$18/$D$18,"")</f>
        <v/>
      </c>
      <c r="BJ37" s="25" t="str">
        <f>IF(AND($AH37=BJ$10,'Anexo IV'!$G90=TRUE),$E$18/$D$18,"")</f>
        <v/>
      </c>
      <c r="BK37" s="25" t="str">
        <f>IF(AND($AH37=BK$10,'Anexo IV'!$G90=TRUE),$E$18/$D$18,"")</f>
        <v/>
      </c>
      <c r="BL37" s="25" t="str">
        <f>IF(AND($AH37=BL$10,'Anexo IV'!$G90=TRUE),$E$18/$D$18,"")</f>
        <v/>
      </c>
      <c r="BM37" s="25" t="str">
        <f>IF(AND($AH37=BM$10,'Anexo IV'!$G90=TRUE),$E$18/$D$18,"")</f>
        <v/>
      </c>
      <c r="BN37" s="25" t="str">
        <f>IF(AND($AH37=BN$10,'Anexo IV'!$G90=TRUE),$E$18/$D$18,"")</f>
        <v/>
      </c>
      <c r="BO37" s="25" t="str">
        <f>IF(AND($AH37=BO$10,'Anexo IV'!$G90=TRUE),$E$18/$D$18,"")</f>
        <v/>
      </c>
      <c r="BP37" s="25" t="str">
        <f>IF(AND($AH37=BP$10,'Anexo IV'!$G90=TRUE),$E$18/$D$18,"")</f>
        <v/>
      </c>
      <c r="BQ37" s="25" t="str">
        <f>IF(AND($AH37=BQ$10,'Anexo IV'!$G90=TRUE),$E$18/$D$18,"")</f>
        <v/>
      </c>
      <c r="BR37" s="25" t="str">
        <f>IF(AND($AH37=BR$10,'Anexo IV'!$G90=TRUE),$E$18/$D$18,"")</f>
        <v/>
      </c>
      <c r="BS37" s="25" t="str">
        <f>IF(AND($AH37=BS$10,'Anexo IV'!$G90=TRUE),$E$18/$D$18,"")</f>
        <v/>
      </c>
      <c r="BT37" s="25" t="str">
        <f>IF(AND($AH37=BT$10,'Anexo IV'!$G90=TRUE),$E$18/$D$18,"")</f>
        <v/>
      </c>
      <c r="BU37" s="25" t="str">
        <f>IF(AND($AH37=BU$10,'Anexo IV'!$G90=TRUE),$E$18/$D$18,"")</f>
        <v/>
      </c>
      <c r="BV37" s="25" t="str">
        <f>IF(AND($AH37=BV$10,'Anexo IV'!$G90=TRUE),$E$18/$D$18,"")</f>
        <v/>
      </c>
    </row>
    <row r="38" spans="2:74" ht="21" customHeight="1" thickBot="1" x14ac:dyDescent="0.3">
      <c r="AG38" s="240"/>
      <c r="AH38" s="24" t="str">
        <f>UPPER('Anexo IV'!F91)</f>
        <v/>
      </c>
      <c r="AI38" s="25" t="str">
        <f>IF(AND($AH38=AI$10,'Anexo IV'!$G91=TRUE),$E$18/$D$18,"")</f>
        <v/>
      </c>
      <c r="AJ38" s="25" t="str">
        <f>IF(AND($AH38=AJ$10,'Anexo IV'!$G91=TRUE),$E$18/$D$18,"")</f>
        <v/>
      </c>
      <c r="AK38" s="25" t="str">
        <f>IF(AND($AH38=AK$10,'Anexo IV'!$G91=TRUE),$E$18/$D$18,"")</f>
        <v/>
      </c>
      <c r="AL38" s="25" t="str">
        <f>IF(AND($AH38=AL$10,'Anexo IV'!$G91=TRUE),$E$18/$D$18,"")</f>
        <v/>
      </c>
      <c r="AM38" s="25" t="str">
        <f>IF(AND($AH38=AM$10,'Anexo IV'!$G91=TRUE),$E$18/$D$18,"")</f>
        <v/>
      </c>
      <c r="AN38" s="25" t="str">
        <f>IF(AND($AH38=AN$10,'Anexo IV'!$G91=TRUE),$E$18/$D$18,"")</f>
        <v/>
      </c>
      <c r="AO38" s="25" t="str">
        <f>IF(AND($AH38=AO$10,'Anexo IV'!$G91=TRUE),$E$18/$D$18,"")</f>
        <v/>
      </c>
      <c r="AP38" s="25" t="str">
        <f>IF(AND($AH38=AP$10,'Anexo IV'!$G91=TRUE),$E$18/$D$18,"")</f>
        <v/>
      </c>
      <c r="AQ38" s="25" t="str">
        <f>IF(AND($AH38=AQ$10,'Anexo IV'!$G91=TRUE),$E$18/$D$18,"")</f>
        <v/>
      </c>
      <c r="AR38" s="25" t="str">
        <f>IF(AND($AH38=AR$10,'Anexo IV'!$G91=TRUE),$E$18/$D$18,"")</f>
        <v/>
      </c>
      <c r="AS38" s="25" t="str">
        <f>IF(AND($AH38=AS$10,'Anexo IV'!$G91=TRUE),$E$18/$D$18,"")</f>
        <v/>
      </c>
      <c r="AT38" s="25" t="str">
        <f>IF(AND($AH38=AT$10,'Anexo IV'!$G91=TRUE),$E$18/$D$18,"")</f>
        <v/>
      </c>
      <c r="AU38" s="25" t="str">
        <f>IF(AND($AH38=AU$10,'Anexo IV'!$G91=TRUE),$E$18/$D$18,"")</f>
        <v/>
      </c>
      <c r="AV38" s="25" t="str">
        <f>IF(AND($AH38=AV$10,'Anexo IV'!$G91=TRUE),$E$18/$D$18,"")</f>
        <v/>
      </c>
      <c r="AW38" s="25" t="str">
        <f>IF(AND($AH38=AW$10,'Anexo IV'!$G91=TRUE),$E$18/$D$18,"")</f>
        <v/>
      </c>
      <c r="AX38" s="25" t="str">
        <f>IF(AND($AH38=AX$10,'Anexo IV'!$G91=TRUE),$E$18/$D$18,"")</f>
        <v/>
      </c>
      <c r="AY38" s="25" t="str">
        <f>IF(AND($AH38=AY$10,'Anexo IV'!$G91=TRUE),$E$18/$D$18,"")</f>
        <v/>
      </c>
      <c r="AZ38" s="25" t="str">
        <f>IF(AND($AH38=AZ$10,'Anexo IV'!$G91=TRUE),$E$18/$D$18,"")</f>
        <v/>
      </c>
      <c r="BA38" s="25" t="str">
        <f>IF(AND($AH38=BA$10,'Anexo IV'!$G91=TRUE),$E$18/$D$18,"")</f>
        <v/>
      </c>
      <c r="BB38" s="25" t="str">
        <f>IF(AND($AH38=BB$10,'Anexo IV'!$G91=TRUE),$E$18/$D$18,"")</f>
        <v/>
      </c>
      <c r="BC38" s="25" t="str">
        <f>IF(AND($AH38=BC$10,'Anexo IV'!$G91=TRUE),$E$18/$D$18,"")</f>
        <v/>
      </c>
      <c r="BD38" s="25" t="str">
        <f>IF(AND($AH38=BD$10,'Anexo IV'!$G91=TRUE),$E$18/$D$18,"")</f>
        <v/>
      </c>
      <c r="BE38" s="25" t="str">
        <f>IF(AND($AH38=BE$10,'Anexo IV'!$G91=TRUE),$E$18/$D$18,"")</f>
        <v/>
      </c>
      <c r="BF38" s="25" t="str">
        <f>IF(AND($AH38=BF$10,'Anexo IV'!$G91=TRUE),$E$18/$D$18,"")</f>
        <v/>
      </c>
      <c r="BG38" s="25" t="str">
        <f>IF(AND($AH38=BG$10,'Anexo IV'!$G91=TRUE),$E$18/$D$18,"")</f>
        <v/>
      </c>
      <c r="BH38" s="25" t="str">
        <f>IF(AND($AH38=BH$10,'Anexo IV'!$G91=TRUE),$E$18/$D$18,"")</f>
        <v/>
      </c>
      <c r="BI38" s="25" t="str">
        <f>IF(AND($AH38=BI$10,'Anexo IV'!$G91=TRUE),$E$18/$D$18,"")</f>
        <v/>
      </c>
      <c r="BJ38" s="25" t="str">
        <f>IF(AND($AH38=BJ$10,'Anexo IV'!$G91=TRUE),$E$18/$D$18,"")</f>
        <v/>
      </c>
      <c r="BK38" s="25" t="str">
        <f>IF(AND($AH38=BK$10,'Anexo IV'!$G91=TRUE),$E$18/$D$18,"")</f>
        <v/>
      </c>
      <c r="BL38" s="25" t="str">
        <f>IF(AND($AH38=BL$10,'Anexo IV'!$G91=TRUE),$E$18/$D$18,"")</f>
        <v/>
      </c>
      <c r="BM38" s="25" t="str">
        <f>IF(AND($AH38=BM$10,'Anexo IV'!$G91=TRUE),$E$18/$D$18,"")</f>
        <v/>
      </c>
      <c r="BN38" s="25" t="str">
        <f>IF(AND($AH38=BN$10,'Anexo IV'!$G91=TRUE),$E$18/$D$18,"")</f>
        <v/>
      </c>
      <c r="BO38" s="25" t="str">
        <f>IF(AND($AH38=BO$10,'Anexo IV'!$G91=TRUE),$E$18/$D$18,"")</f>
        <v/>
      </c>
      <c r="BP38" s="25" t="str">
        <f>IF(AND($AH38=BP$10,'Anexo IV'!$G91=TRUE),$E$18/$D$18,"")</f>
        <v/>
      </c>
      <c r="BQ38" s="25" t="str">
        <f>IF(AND($AH38=BQ$10,'Anexo IV'!$G91=TRUE),$E$18/$D$18,"")</f>
        <v/>
      </c>
      <c r="BR38" s="25" t="str">
        <f>IF(AND($AH38=BR$10,'Anexo IV'!$G91=TRUE),$E$18/$D$18,"")</f>
        <v/>
      </c>
      <c r="BS38" s="25" t="str">
        <f>IF(AND($AH38=BS$10,'Anexo IV'!$G91=TRUE),$E$18/$D$18,"")</f>
        <v/>
      </c>
      <c r="BT38" s="25" t="str">
        <f>IF(AND($AH38=BT$10,'Anexo IV'!$G91=TRUE),$E$18/$D$18,"")</f>
        <v/>
      </c>
      <c r="BU38" s="25" t="str">
        <f>IF(AND($AH38=BU$10,'Anexo IV'!$G91=TRUE),$E$18/$D$18,"")</f>
        <v/>
      </c>
      <c r="BV38" s="25" t="str">
        <f>IF(AND($AH38=BV$10,'Anexo IV'!$G91=TRUE),$E$18/$D$18,"")</f>
        <v/>
      </c>
    </row>
    <row r="39" spans="2:74" ht="18" customHeight="1" x14ac:dyDescent="0.25">
      <c r="B39" s="26" t="s">
        <v>96</v>
      </c>
      <c r="C39" s="27"/>
      <c r="D39" s="56" cm="1">
        <f t="array" ref="D39">IF(AND('Anexo IV'!I122=TRUE,(COUNTA('Anexo IV'!F59:F63)=SUMPRODUCT(--(NOT(ISBLANK('Anexo IV'!F59:F63))),--('Anexo IV'!G59:G63)))),2,0)</f>
        <v>0</v>
      </c>
      <c r="AG39" s="240"/>
      <c r="AH39" s="24" t="str">
        <f>UPPER('Anexo IV'!F92)</f>
        <v/>
      </c>
      <c r="AI39" s="25" t="str">
        <f>IF(AND($AH39=AI$10,'Anexo IV'!$G92=TRUE),$E$18/$D$18,"")</f>
        <v/>
      </c>
      <c r="AJ39" s="25" t="str">
        <f>IF(AND($AH39=AJ$10,'Anexo IV'!$G92=TRUE),$E$18/$D$18,"")</f>
        <v/>
      </c>
      <c r="AK39" s="25" t="str">
        <f>IF(AND($AH39=AK$10,'Anexo IV'!$G92=TRUE),$E$18/$D$18,"")</f>
        <v/>
      </c>
      <c r="AL39" s="25" t="str">
        <f>IF(AND($AH39=AL$10,'Anexo IV'!$G92=TRUE),$E$18/$D$18,"")</f>
        <v/>
      </c>
      <c r="AM39" s="25" t="str">
        <f>IF(AND($AH39=AM$10,'Anexo IV'!$G92=TRUE),$E$18/$D$18,"")</f>
        <v/>
      </c>
      <c r="AN39" s="25" t="str">
        <f>IF(AND($AH39=AN$10,'Anexo IV'!$G92=TRUE),$E$18/$D$18,"")</f>
        <v/>
      </c>
      <c r="AO39" s="25" t="str">
        <f>IF(AND($AH39=AO$10,'Anexo IV'!$G92=TRUE),$E$18/$D$18,"")</f>
        <v/>
      </c>
      <c r="AP39" s="25" t="str">
        <f>IF(AND($AH39=AP$10,'Anexo IV'!$G92=TRUE),$E$18/$D$18,"")</f>
        <v/>
      </c>
      <c r="AQ39" s="25" t="str">
        <f>IF(AND($AH39=AQ$10,'Anexo IV'!$G92=TRUE),$E$18/$D$18,"")</f>
        <v/>
      </c>
      <c r="AR39" s="25" t="str">
        <f>IF(AND($AH39=AR$10,'Anexo IV'!$G92=TRUE),$E$18/$D$18,"")</f>
        <v/>
      </c>
      <c r="AS39" s="25" t="str">
        <f>IF(AND($AH39=AS$10,'Anexo IV'!$G92=TRUE),$E$18/$D$18,"")</f>
        <v/>
      </c>
      <c r="AT39" s="25" t="str">
        <f>IF(AND($AH39=AT$10,'Anexo IV'!$G92=TRUE),$E$18/$D$18,"")</f>
        <v/>
      </c>
      <c r="AU39" s="25" t="str">
        <f>IF(AND($AH39=AU$10,'Anexo IV'!$G92=TRUE),$E$18/$D$18,"")</f>
        <v/>
      </c>
      <c r="AV39" s="25" t="str">
        <f>IF(AND($AH39=AV$10,'Anexo IV'!$G92=TRUE),$E$18/$D$18,"")</f>
        <v/>
      </c>
      <c r="AW39" s="25" t="str">
        <f>IF(AND($AH39=AW$10,'Anexo IV'!$G92=TRUE),$E$18/$D$18,"")</f>
        <v/>
      </c>
      <c r="AX39" s="25" t="str">
        <f>IF(AND($AH39=AX$10,'Anexo IV'!$G92=TRUE),$E$18/$D$18,"")</f>
        <v/>
      </c>
      <c r="AY39" s="25" t="str">
        <f>IF(AND($AH39=AY$10,'Anexo IV'!$G92=TRUE),$E$18/$D$18,"")</f>
        <v/>
      </c>
      <c r="AZ39" s="25" t="str">
        <f>IF(AND($AH39=AZ$10,'Anexo IV'!$G92=TRUE),$E$18/$D$18,"")</f>
        <v/>
      </c>
      <c r="BA39" s="25" t="str">
        <f>IF(AND($AH39=BA$10,'Anexo IV'!$G92=TRUE),$E$18/$D$18,"")</f>
        <v/>
      </c>
      <c r="BB39" s="25" t="str">
        <f>IF(AND($AH39=BB$10,'Anexo IV'!$G92=TRUE),$E$18/$D$18,"")</f>
        <v/>
      </c>
      <c r="BC39" s="25" t="str">
        <f>IF(AND($AH39=BC$10,'Anexo IV'!$G92=TRUE),$E$18/$D$18,"")</f>
        <v/>
      </c>
      <c r="BD39" s="25" t="str">
        <f>IF(AND($AH39=BD$10,'Anexo IV'!$G92=TRUE),$E$18/$D$18,"")</f>
        <v/>
      </c>
      <c r="BE39" s="25" t="str">
        <f>IF(AND($AH39=BE$10,'Anexo IV'!$G92=TRUE),$E$18/$D$18,"")</f>
        <v/>
      </c>
      <c r="BF39" s="25" t="str">
        <f>IF(AND($AH39=BF$10,'Anexo IV'!$G92=TRUE),$E$18/$D$18,"")</f>
        <v/>
      </c>
      <c r="BG39" s="25" t="str">
        <f>IF(AND($AH39=BG$10,'Anexo IV'!$G92=TRUE),$E$18/$D$18,"")</f>
        <v/>
      </c>
      <c r="BH39" s="25" t="str">
        <f>IF(AND($AH39=BH$10,'Anexo IV'!$G92=TRUE),$E$18/$D$18,"")</f>
        <v/>
      </c>
      <c r="BI39" s="25" t="str">
        <f>IF(AND($AH39=BI$10,'Anexo IV'!$G92=TRUE),$E$18/$D$18,"")</f>
        <v/>
      </c>
      <c r="BJ39" s="25" t="str">
        <f>IF(AND($AH39=BJ$10,'Anexo IV'!$G92=TRUE),$E$18/$D$18,"")</f>
        <v/>
      </c>
      <c r="BK39" s="25" t="str">
        <f>IF(AND($AH39=BK$10,'Anexo IV'!$G92=TRUE),$E$18/$D$18,"")</f>
        <v/>
      </c>
      <c r="BL39" s="25" t="str">
        <f>IF(AND($AH39=BL$10,'Anexo IV'!$G92=TRUE),$E$18/$D$18,"")</f>
        <v/>
      </c>
      <c r="BM39" s="25" t="str">
        <f>IF(AND($AH39=BM$10,'Anexo IV'!$G92=TRUE),$E$18/$D$18,"")</f>
        <v/>
      </c>
      <c r="BN39" s="25" t="str">
        <f>IF(AND($AH39=BN$10,'Anexo IV'!$G92=TRUE),$E$18/$D$18,"")</f>
        <v/>
      </c>
      <c r="BO39" s="25" t="str">
        <f>IF(AND($AH39=BO$10,'Anexo IV'!$G92=TRUE),$E$18/$D$18,"")</f>
        <v/>
      </c>
      <c r="BP39" s="25" t="str">
        <f>IF(AND($AH39=BP$10,'Anexo IV'!$G92=TRUE),$E$18/$D$18,"")</f>
        <v/>
      </c>
      <c r="BQ39" s="25" t="str">
        <f>IF(AND($AH39=BQ$10,'Anexo IV'!$G92=TRUE),$E$18/$D$18,"")</f>
        <v/>
      </c>
      <c r="BR39" s="25" t="str">
        <f>IF(AND($AH39=BR$10,'Anexo IV'!$G92=TRUE),$E$18/$D$18,"")</f>
        <v/>
      </c>
      <c r="BS39" s="25" t="str">
        <f>IF(AND($AH39=BS$10,'Anexo IV'!$G92=TRUE),$E$18/$D$18,"")</f>
        <v/>
      </c>
      <c r="BT39" s="25" t="str">
        <f>IF(AND($AH39=BT$10,'Anexo IV'!$G92=TRUE),$E$18/$D$18,"")</f>
        <v/>
      </c>
      <c r="BU39" s="25" t="str">
        <f>IF(AND($AH39=BU$10,'Anexo IV'!$G92=TRUE),$E$18/$D$18,"")</f>
        <v/>
      </c>
      <c r="BV39" s="25" t="str">
        <f>IF(AND($AH39=BV$10,'Anexo IV'!$G92=TRUE),$E$18/$D$18,"")</f>
        <v/>
      </c>
    </row>
    <row r="40" spans="2:74" x14ac:dyDescent="0.25">
      <c r="B40" s="28" t="s">
        <v>97</v>
      </c>
      <c r="C40" s="29"/>
      <c r="D40" s="30">
        <f>IF('Anexo IV'!I129=TRUE,1,0)</f>
        <v>0</v>
      </c>
      <c r="AG40" s="240"/>
      <c r="AH40" s="24" t="str">
        <f>UPPER('Anexo IV'!F93)</f>
        <v/>
      </c>
      <c r="AI40" s="25" t="str">
        <f>IF(AND($AH40=AI$10,'Anexo IV'!$G93=TRUE),$E$18/$D$18,"")</f>
        <v/>
      </c>
      <c r="AJ40" s="25" t="str">
        <f>IF(AND($AH40=AJ$10,'Anexo IV'!$G93=TRUE),$E$18/$D$18,"")</f>
        <v/>
      </c>
      <c r="AK40" s="25" t="str">
        <f>IF(AND($AH40=AK$10,'Anexo IV'!$G93=TRUE),$E$18/$D$18,"")</f>
        <v/>
      </c>
      <c r="AL40" s="25" t="str">
        <f>IF(AND($AH40=AL$10,'Anexo IV'!$G93=TRUE),$E$18/$D$18,"")</f>
        <v/>
      </c>
      <c r="AM40" s="25" t="str">
        <f>IF(AND($AH40=AM$10,'Anexo IV'!$G93=TRUE),$E$18/$D$18,"")</f>
        <v/>
      </c>
      <c r="AN40" s="25" t="str">
        <f>IF(AND($AH40=AN$10,'Anexo IV'!$G93=TRUE),$E$18/$D$18,"")</f>
        <v/>
      </c>
      <c r="AO40" s="25" t="str">
        <f>IF(AND($AH40=AO$10,'Anexo IV'!$G93=TRUE),$E$18/$D$18,"")</f>
        <v/>
      </c>
      <c r="AP40" s="25" t="str">
        <f>IF(AND($AH40=AP$10,'Anexo IV'!$G93=TRUE),$E$18/$D$18,"")</f>
        <v/>
      </c>
      <c r="AQ40" s="25" t="str">
        <f>IF(AND($AH40=AQ$10,'Anexo IV'!$G93=TRUE),$E$18/$D$18,"")</f>
        <v/>
      </c>
      <c r="AR40" s="25" t="str">
        <f>IF(AND($AH40=AR$10,'Anexo IV'!$G93=TRUE),$E$18/$D$18,"")</f>
        <v/>
      </c>
      <c r="AS40" s="25" t="str">
        <f>IF(AND($AH40=AS$10,'Anexo IV'!$G93=TRUE),$E$18/$D$18,"")</f>
        <v/>
      </c>
      <c r="AT40" s="25" t="str">
        <f>IF(AND($AH40=AT$10,'Anexo IV'!$G93=TRUE),$E$18/$D$18,"")</f>
        <v/>
      </c>
      <c r="AU40" s="25" t="str">
        <f>IF(AND($AH40=AU$10,'Anexo IV'!$G93=TRUE),$E$18/$D$18,"")</f>
        <v/>
      </c>
      <c r="AV40" s="25" t="str">
        <f>IF(AND($AH40=AV$10,'Anexo IV'!$G93=TRUE),$E$18/$D$18,"")</f>
        <v/>
      </c>
      <c r="AW40" s="25" t="str">
        <f>IF(AND($AH40=AW$10,'Anexo IV'!$G93=TRUE),$E$18/$D$18,"")</f>
        <v/>
      </c>
      <c r="AX40" s="25" t="str">
        <f>IF(AND($AH40=AX$10,'Anexo IV'!$G93=TRUE),$E$18/$D$18,"")</f>
        <v/>
      </c>
      <c r="AY40" s="25" t="str">
        <f>IF(AND($AH40=AY$10,'Anexo IV'!$G93=TRUE),$E$18/$D$18,"")</f>
        <v/>
      </c>
      <c r="AZ40" s="25" t="str">
        <f>IF(AND($AH40=AZ$10,'Anexo IV'!$G93=TRUE),$E$18/$D$18,"")</f>
        <v/>
      </c>
      <c r="BA40" s="25" t="str">
        <f>IF(AND($AH40=BA$10,'Anexo IV'!$G93=TRUE),$E$18/$D$18,"")</f>
        <v/>
      </c>
      <c r="BB40" s="25" t="str">
        <f>IF(AND($AH40=BB$10,'Anexo IV'!$G93=TRUE),$E$18/$D$18,"")</f>
        <v/>
      </c>
      <c r="BC40" s="25" t="str">
        <f>IF(AND($AH40=BC$10,'Anexo IV'!$G93=TRUE),$E$18/$D$18,"")</f>
        <v/>
      </c>
      <c r="BD40" s="25" t="str">
        <f>IF(AND($AH40=BD$10,'Anexo IV'!$G93=TRUE),$E$18/$D$18,"")</f>
        <v/>
      </c>
      <c r="BE40" s="25" t="str">
        <f>IF(AND($AH40=BE$10,'Anexo IV'!$G93=TRUE),$E$18/$D$18,"")</f>
        <v/>
      </c>
      <c r="BF40" s="25" t="str">
        <f>IF(AND($AH40=BF$10,'Anexo IV'!$G93=TRUE),$E$18/$D$18,"")</f>
        <v/>
      </c>
      <c r="BG40" s="25" t="str">
        <f>IF(AND($AH40=BG$10,'Anexo IV'!$G93=TRUE),$E$18/$D$18,"")</f>
        <v/>
      </c>
      <c r="BH40" s="25" t="str">
        <f>IF(AND($AH40=BH$10,'Anexo IV'!$G93=TRUE),$E$18/$D$18,"")</f>
        <v/>
      </c>
      <c r="BI40" s="25" t="str">
        <f>IF(AND($AH40=BI$10,'Anexo IV'!$G93=TRUE),$E$18/$D$18,"")</f>
        <v/>
      </c>
      <c r="BJ40" s="25" t="str">
        <f>IF(AND($AH40=BJ$10,'Anexo IV'!$G93=TRUE),$E$18/$D$18,"")</f>
        <v/>
      </c>
      <c r="BK40" s="25" t="str">
        <f>IF(AND($AH40=BK$10,'Anexo IV'!$G93=TRUE),$E$18/$D$18,"")</f>
        <v/>
      </c>
      <c r="BL40" s="25" t="str">
        <f>IF(AND($AH40=BL$10,'Anexo IV'!$G93=TRUE),$E$18/$D$18,"")</f>
        <v/>
      </c>
      <c r="BM40" s="25" t="str">
        <f>IF(AND($AH40=BM$10,'Anexo IV'!$G93=TRUE),$E$18/$D$18,"")</f>
        <v/>
      </c>
      <c r="BN40" s="25" t="str">
        <f>IF(AND($AH40=BN$10,'Anexo IV'!$G93=TRUE),$E$18/$D$18,"")</f>
        <v/>
      </c>
      <c r="BO40" s="25" t="str">
        <f>IF(AND($AH40=BO$10,'Anexo IV'!$G93=TRUE),$E$18/$D$18,"")</f>
        <v/>
      </c>
      <c r="BP40" s="25" t="str">
        <f>IF(AND($AH40=BP$10,'Anexo IV'!$G93=TRUE),$E$18/$D$18,"")</f>
        <v/>
      </c>
      <c r="BQ40" s="25" t="str">
        <f>IF(AND($AH40=BQ$10,'Anexo IV'!$G93=TRUE),$E$18/$D$18,"")</f>
        <v/>
      </c>
      <c r="BR40" s="25" t="str">
        <f>IF(AND($AH40=BR$10,'Anexo IV'!$G93=TRUE),$E$18/$D$18,"")</f>
        <v/>
      </c>
      <c r="BS40" s="25" t="str">
        <f>IF(AND($AH40=BS$10,'Anexo IV'!$G93=TRUE),$E$18/$D$18,"")</f>
        <v/>
      </c>
      <c r="BT40" s="25" t="str">
        <f>IF(AND($AH40=BT$10,'Anexo IV'!$G93=TRUE),$E$18/$D$18,"")</f>
        <v/>
      </c>
      <c r="BU40" s="25" t="str">
        <f>IF(AND($AH40=BU$10,'Anexo IV'!$G93=TRUE),$E$18/$D$18,"")</f>
        <v/>
      </c>
      <c r="BV40" s="25" t="str">
        <f>IF(AND($AH40=BV$10,'Anexo IV'!$G93=TRUE),$E$18/$D$18,"")</f>
        <v/>
      </c>
    </row>
    <row r="41" spans="2:74" x14ac:dyDescent="0.25">
      <c r="B41" s="28" t="s">
        <v>98</v>
      </c>
      <c r="C41" s="29"/>
      <c r="D41" s="30">
        <f>IF('Anexo IV'!I133=TRUE,5,0)</f>
        <v>0</v>
      </c>
      <c r="AG41" s="240" t="s">
        <v>99</v>
      </c>
      <c r="AH41" s="31" t="str">
        <f>UPPER('Anexo IV'!F95)</f>
        <v/>
      </c>
      <c r="AI41" s="32" t="str">
        <f>IF(AND($AH41=AI$10,'Anexo IV'!$G95=TRUE),$E$19/$D$19,"")</f>
        <v/>
      </c>
      <c r="AJ41" s="32" t="str">
        <f>IF(AND($AH41=AJ$10,'Anexo IV'!$G95=TRUE),$E$19/$D$19,"")</f>
        <v/>
      </c>
      <c r="AK41" s="32" t="str">
        <f>IF(AND($AH41=AK$10,'Anexo IV'!$G95=TRUE),$E$19/$D$19,"")</f>
        <v/>
      </c>
      <c r="AL41" s="32" t="str">
        <f>IF(AND($AH41=AL$10,'Anexo IV'!$G95=TRUE),$E$19/$D$19,"")</f>
        <v/>
      </c>
      <c r="AM41" s="32" t="str">
        <f>IF(AND($AH41=AM$10,'Anexo IV'!$G95=TRUE),$E$19/$D$19,"")</f>
        <v/>
      </c>
      <c r="AN41" s="32" t="str">
        <f>IF(AND($AH41=AN$10,'Anexo IV'!$G95=TRUE),$E$19/$D$19,"")</f>
        <v/>
      </c>
      <c r="AO41" s="32" t="str">
        <f>IF(AND($AH41=AO$10,'Anexo IV'!$G95=TRUE),$E$19/$D$19,"")</f>
        <v/>
      </c>
      <c r="AP41" s="32" t="str">
        <f>IF(AND($AH41=AP$10,'Anexo IV'!$G95=TRUE),$E$19/$D$19,"")</f>
        <v/>
      </c>
      <c r="AQ41" s="32" t="str">
        <f>IF(AND($AH41=AQ$10,'Anexo IV'!$G95=TRUE),$E$19/$D$19,"")</f>
        <v/>
      </c>
      <c r="AR41" s="32" t="str">
        <f>IF(AND($AH41=AR$10,'Anexo IV'!$G95=TRUE),$E$19/$D$19,"")</f>
        <v/>
      </c>
      <c r="AS41" s="32" t="str">
        <f>IF(AND($AH41=AS$10,'Anexo IV'!$G95=TRUE),$E$19/$D$19,"")</f>
        <v/>
      </c>
      <c r="AT41" s="32" t="str">
        <f>IF(AND($AH41=AT$10,'Anexo IV'!$G95=TRUE),$E$19/$D$19,"")</f>
        <v/>
      </c>
      <c r="AU41" s="32" t="str">
        <f>IF(AND($AH41=AU$10,'Anexo IV'!$G95=TRUE),$E$19/$D$19,"")</f>
        <v/>
      </c>
      <c r="AV41" s="32" t="str">
        <f>IF(AND($AH41=AV$10,'Anexo IV'!$G95=TRUE),$E$19/$D$19,"")</f>
        <v/>
      </c>
      <c r="AW41" s="32" t="str">
        <f>IF(AND($AH41=AW$10,'Anexo IV'!$G95=TRUE),$E$19/$D$19,"")</f>
        <v/>
      </c>
      <c r="AX41" s="32" t="str">
        <f>IF(AND($AH41=AX$10,'Anexo IV'!$G95=TRUE),$E$19/$D$19,"")</f>
        <v/>
      </c>
      <c r="AY41" s="32" t="str">
        <f>IF(AND($AH41=AY$10,'Anexo IV'!$G95=TRUE),$E$19/$D$19,"")</f>
        <v/>
      </c>
      <c r="AZ41" s="32" t="str">
        <f>IF(AND($AH41=AZ$10,'Anexo IV'!$G95=TRUE),$E$19/$D$19,"")</f>
        <v/>
      </c>
      <c r="BA41" s="32" t="str">
        <f>IF(AND($AH41=BA$10,'Anexo IV'!$G95=TRUE),$E$19/$D$19,"")</f>
        <v/>
      </c>
      <c r="BB41" s="32" t="str">
        <f>IF(AND($AH41=BB$10,'Anexo IV'!$G95=TRUE),$E$19/$D$19,"")</f>
        <v/>
      </c>
      <c r="BC41" s="32" t="str">
        <f>IF(AND($AH41=BC$10,'Anexo IV'!$G95=TRUE),$E$19/$D$19,"")</f>
        <v/>
      </c>
      <c r="BD41" s="32" t="str">
        <f>IF(AND($AH41=BD$10,'Anexo IV'!$G95=TRUE),$E$19/$D$19,"")</f>
        <v/>
      </c>
      <c r="BE41" s="32" t="str">
        <f>IF(AND($AH41=BE$10,'Anexo IV'!$G95=TRUE),$E$19/$D$19,"")</f>
        <v/>
      </c>
      <c r="BF41" s="32" t="str">
        <f>IF(AND($AH41=BF$10,'Anexo IV'!$G95=TRUE),$E$19/$D$19,"")</f>
        <v/>
      </c>
      <c r="BG41" s="32" t="str">
        <f>IF(AND($AH41=BG$10,'Anexo IV'!$G95=TRUE),$E$19/$D$19,"")</f>
        <v/>
      </c>
      <c r="BH41" s="32" t="str">
        <f>IF(AND($AH41=BH$10,'Anexo IV'!$G95=TRUE),$E$19/$D$19,"")</f>
        <v/>
      </c>
      <c r="BI41" s="32" t="str">
        <f>IF(AND($AH41=BI$10,'Anexo IV'!$G95=TRUE),$E$19/$D$19,"")</f>
        <v/>
      </c>
      <c r="BJ41" s="32" t="str">
        <f>IF(AND($AH41=BJ$10,'Anexo IV'!$G95=TRUE),$E$19/$D$19,"")</f>
        <v/>
      </c>
      <c r="BK41" s="32" t="str">
        <f>IF(AND($AH41=BK$10,'Anexo IV'!$G95=TRUE),$E$19/$D$19,"")</f>
        <v/>
      </c>
      <c r="BL41" s="32" t="str">
        <f>IF(AND($AH41=BL$10,'Anexo IV'!$G95=TRUE),$E$19/$D$19,"")</f>
        <v/>
      </c>
      <c r="BM41" s="32" t="str">
        <f>IF(AND($AH41=BM$10,'Anexo IV'!$G95=TRUE),$E$19/$D$19,"")</f>
        <v/>
      </c>
      <c r="BN41" s="32" t="str">
        <f>IF(AND($AH41=BN$10,'Anexo IV'!$G95=TRUE),$E$19/$D$19,"")</f>
        <v/>
      </c>
      <c r="BO41" s="32" t="str">
        <f>IF(AND($AH41=BO$10,'Anexo IV'!$G95=TRUE),$E$19/$D$19,"")</f>
        <v/>
      </c>
      <c r="BP41" s="32" t="str">
        <f>IF(AND($AH41=BP$10,'Anexo IV'!$G95=TRUE),$E$19/$D$19,"")</f>
        <v/>
      </c>
      <c r="BQ41" s="32" t="str">
        <f>IF(AND($AH41=BQ$10,'Anexo IV'!$G95=TRUE),$E$19/$D$19,"")</f>
        <v/>
      </c>
      <c r="BR41" s="32" t="str">
        <f>IF(AND($AH41=BR$10,'Anexo IV'!$G95=TRUE),$E$19/$D$19,"")</f>
        <v/>
      </c>
      <c r="BS41" s="32" t="str">
        <f>IF(AND($AH41=BS$10,'Anexo IV'!$G95=TRUE),$E$19/$D$19,"")</f>
        <v/>
      </c>
      <c r="BT41" s="32" t="str">
        <f>IF(AND($AH41=BT$10,'Anexo IV'!$G95=TRUE),$E$19/$D$19,"")</f>
        <v/>
      </c>
      <c r="BU41" s="32" t="str">
        <f>IF(AND($AH41=BU$10,'Anexo IV'!$G95=TRUE),$E$19/$D$19,"")</f>
        <v/>
      </c>
      <c r="BV41" s="32" t="str">
        <f>IF(AND($AH41=BV$10,'Anexo IV'!$G95=TRUE),$E$19/$D$19,"")</f>
        <v/>
      </c>
    </row>
    <row r="42" spans="2:74" x14ac:dyDescent="0.25">
      <c r="B42" s="33" t="s">
        <v>100</v>
      </c>
      <c r="C42" s="34"/>
      <c r="D42" s="35">
        <f>IF('Anexo IV'!I142=TRUE,1,0)</f>
        <v>0</v>
      </c>
      <c r="AG42" s="240"/>
      <c r="AH42" s="31" t="str">
        <f>UPPER('Anexo IV'!F96)</f>
        <v/>
      </c>
      <c r="AI42" s="32" t="str">
        <f>IF(AND($AH42=AI$10,'Anexo IV'!$G96=TRUE),$E$19/$D$19,"")</f>
        <v/>
      </c>
      <c r="AJ42" s="32" t="str">
        <f>IF(AND($AH42=AJ$10,'Anexo IV'!$G96=TRUE),$E$19/$D$19,"")</f>
        <v/>
      </c>
      <c r="AK42" s="32" t="str">
        <f>IF(AND($AH42=AK$10,'Anexo IV'!$G96=TRUE),$E$19/$D$19,"")</f>
        <v/>
      </c>
      <c r="AL42" s="32" t="str">
        <f>IF(AND($AH42=AL$10,'Anexo IV'!$G96=TRUE),$E$19/$D$19,"")</f>
        <v/>
      </c>
      <c r="AM42" s="32" t="str">
        <f>IF(AND($AH42=AM$10,'Anexo IV'!$G96=TRUE),$E$19/$D$19,"")</f>
        <v/>
      </c>
      <c r="AN42" s="32" t="str">
        <f>IF(AND($AH42=AN$10,'Anexo IV'!$G96=TRUE),$E$19/$D$19,"")</f>
        <v/>
      </c>
      <c r="AO42" s="32" t="str">
        <f>IF(AND($AH42=AO$10,'Anexo IV'!$G96=TRUE),$E$19/$D$19,"")</f>
        <v/>
      </c>
      <c r="AP42" s="32" t="str">
        <f>IF(AND($AH42=AP$10,'Anexo IV'!$G96=TRUE),$E$19/$D$19,"")</f>
        <v/>
      </c>
      <c r="AQ42" s="32" t="str">
        <f>IF(AND($AH42=AQ$10,'Anexo IV'!$G96=TRUE),$E$19/$D$19,"")</f>
        <v/>
      </c>
      <c r="AR42" s="32" t="str">
        <f>IF(AND($AH42=AR$10,'Anexo IV'!$G96=TRUE),$E$19/$D$19,"")</f>
        <v/>
      </c>
      <c r="AS42" s="32" t="str">
        <f>IF(AND($AH42=AS$10,'Anexo IV'!$G96=TRUE),$E$19/$D$19,"")</f>
        <v/>
      </c>
      <c r="AT42" s="32" t="str">
        <f>IF(AND($AH42=AT$10,'Anexo IV'!$G96=TRUE),$E$19/$D$19,"")</f>
        <v/>
      </c>
      <c r="AU42" s="32" t="str">
        <f>IF(AND($AH42=AU$10,'Anexo IV'!$G96=TRUE),$E$19/$D$19,"")</f>
        <v/>
      </c>
      <c r="AV42" s="32" t="str">
        <f>IF(AND($AH42=AV$10,'Anexo IV'!$G96=TRUE),$E$19/$D$19,"")</f>
        <v/>
      </c>
      <c r="AW42" s="32" t="str">
        <f>IF(AND($AH42=AW$10,'Anexo IV'!$G96=TRUE),$E$19/$D$19,"")</f>
        <v/>
      </c>
      <c r="AX42" s="32" t="str">
        <f>IF(AND($AH42=AX$10,'Anexo IV'!$G96=TRUE),$E$19/$D$19,"")</f>
        <v/>
      </c>
      <c r="AY42" s="32" t="str">
        <f>IF(AND($AH42=AY$10,'Anexo IV'!$G96=TRUE),$E$19/$D$19,"")</f>
        <v/>
      </c>
      <c r="AZ42" s="32" t="str">
        <f>IF(AND($AH42=AZ$10,'Anexo IV'!$G96=TRUE),$E$19/$D$19,"")</f>
        <v/>
      </c>
      <c r="BA42" s="32" t="str">
        <f>IF(AND($AH42=BA$10,'Anexo IV'!$G96=TRUE),$E$19/$D$19,"")</f>
        <v/>
      </c>
      <c r="BB42" s="32" t="str">
        <f>IF(AND($AH42=BB$10,'Anexo IV'!$G96=TRUE),$E$19/$D$19,"")</f>
        <v/>
      </c>
      <c r="BC42" s="32" t="str">
        <f>IF(AND($AH42=BC$10,'Anexo IV'!$G96=TRUE),$E$19/$D$19,"")</f>
        <v/>
      </c>
      <c r="BD42" s="32" t="str">
        <f>IF(AND($AH42=BD$10,'Anexo IV'!$G96=TRUE),$E$19/$D$19,"")</f>
        <v/>
      </c>
      <c r="BE42" s="32" t="str">
        <f>IF(AND($AH42=BE$10,'Anexo IV'!$G96=TRUE),$E$19/$D$19,"")</f>
        <v/>
      </c>
      <c r="BF42" s="32" t="str">
        <f>IF(AND($AH42=BF$10,'Anexo IV'!$G96=TRUE),$E$19/$D$19,"")</f>
        <v/>
      </c>
      <c r="BG42" s="32" t="str">
        <f>IF(AND($AH42=BG$10,'Anexo IV'!$G96=TRUE),$E$19/$D$19,"")</f>
        <v/>
      </c>
      <c r="BH42" s="32" t="str">
        <f>IF(AND($AH42=BH$10,'Anexo IV'!$G96=TRUE),$E$19/$D$19,"")</f>
        <v/>
      </c>
      <c r="BI42" s="32" t="str">
        <f>IF(AND($AH42=BI$10,'Anexo IV'!$G96=TRUE),$E$19/$D$19,"")</f>
        <v/>
      </c>
      <c r="BJ42" s="32" t="str">
        <f>IF(AND($AH42=BJ$10,'Anexo IV'!$G96=TRUE),$E$19/$D$19,"")</f>
        <v/>
      </c>
      <c r="BK42" s="32" t="str">
        <f>IF(AND($AH42=BK$10,'Anexo IV'!$G96=TRUE),$E$19/$D$19,"")</f>
        <v/>
      </c>
      <c r="BL42" s="32" t="str">
        <f>IF(AND($AH42=BL$10,'Anexo IV'!$G96=TRUE),$E$19/$D$19,"")</f>
        <v/>
      </c>
      <c r="BM42" s="32" t="str">
        <f>IF(AND($AH42=BM$10,'Anexo IV'!$G96=TRUE),$E$19/$D$19,"")</f>
        <v/>
      </c>
      <c r="BN42" s="32" t="str">
        <f>IF(AND($AH42=BN$10,'Anexo IV'!$G96=TRUE),$E$19/$D$19,"")</f>
        <v/>
      </c>
      <c r="BO42" s="32" t="str">
        <f>IF(AND($AH42=BO$10,'Anexo IV'!$G96=TRUE),$E$19/$D$19,"")</f>
        <v/>
      </c>
      <c r="BP42" s="32" t="str">
        <f>IF(AND($AH42=BP$10,'Anexo IV'!$G96=TRUE),$E$19/$D$19,"")</f>
        <v/>
      </c>
      <c r="BQ42" s="32" t="str">
        <f>IF(AND($AH42=BQ$10,'Anexo IV'!$G96=TRUE),$E$19/$D$19,"")</f>
        <v/>
      </c>
      <c r="BR42" s="32" t="str">
        <f>IF(AND($AH42=BR$10,'Anexo IV'!$G96=TRUE),$E$19/$D$19,"")</f>
        <v/>
      </c>
      <c r="BS42" s="32" t="str">
        <f>IF(AND($AH42=BS$10,'Anexo IV'!$G96=TRUE),$E$19/$D$19,"")</f>
        <v/>
      </c>
      <c r="BT42" s="32" t="str">
        <f>IF(AND($AH42=BT$10,'Anexo IV'!$G96=TRUE),$E$19/$D$19,"")</f>
        <v/>
      </c>
      <c r="BU42" s="32" t="str">
        <f>IF(AND($AH42=BU$10,'Anexo IV'!$G96=TRUE),$E$19/$D$19,"")</f>
        <v/>
      </c>
      <c r="BV42" s="32" t="str">
        <f>IF(AND($AH42=BV$10,'Anexo IV'!$G96=TRUE),$E$19/$D$19,"")</f>
        <v/>
      </c>
    </row>
    <row r="43" spans="2:74" x14ac:dyDescent="0.25">
      <c r="B43" s="33" t="s">
        <v>101</v>
      </c>
      <c r="C43" s="34"/>
      <c r="D43" s="36">
        <f>SUM(AH51:AH55)</f>
        <v>0</v>
      </c>
      <c r="AG43" s="240"/>
      <c r="AH43" s="31" t="str">
        <f>UPPER('Anexo IV'!F97)</f>
        <v/>
      </c>
      <c r="AI43" s="32" t="str">
        <f>IF(AND($AH43=AI$10,'Anexo IV'!$G97=TRUE),$E$19/$D$19,"")</f>
        <v/>
      </c>
      <c r="AJ43" s="32" t="str">
        <f>IF(AND($AH43=AJ$10,'Anexo IV'!$G97=TRUE),$E$19/$D$19,"")</f>
        <v/>
      </c>
      <c r="AK43" s="32" t="str">
        <f>IF(AND($AH43=AK$10,'Anexo IV'!$G97=TRUE),$E$19/$D$19,"")</f>
        <v/>
      </c>
      <c r="AL43" s="32" t="str">
        <f>IF(AND($AH43=AL$10,'Anexo IV'!$G97=TRUE),$E$19/$D$19,"")</f>
        <v/>
      </c>
      <c r="AM43" s="32" t="str">
        <f>IF(AND($AH43=AM$10,'Anexo IV'!$G97=TRUE),$E$19/$D$19,"")</f>
        <v/>
      </c>
      <c r="AN43" s="32" t="str">
        <f>IF(AND($AH43=AN$10,'Anexo IV'!$G97=TRUE),$E$19/$D$19,"")</f>
        <v/>
      </c>
      <c r="AO43" s="32" t="str">
        <f>IF(AND($AH43=AO$10,'Anexo IV'!$G97=TRUE),$E$19/$D$19,"")</f>
        <v/>
      </c>
      <c r="AP43" s="32" t="str">
        <f>IF(AND($AH43=AP$10,'Anexo IV'!$G97=TRUE),$E$19/$D$19,"")</f>
        <v/>
      </c>
      <c r="AQ43" s="32" t="str">
        <f>IF(AND($AH43=AQ$10,'Anexo IV'!$G97=TRUE),$E$19/$D$19,"")</f>
        <v/>
      </c>
      <c r="AR43" s="32" t="str">
        <f>IF(AND($AH43=AR$10,'Anexo IV'!$G97=TRUE),$E$19/$D$19,"")</f>
        <v/>
      </c>
      <c r="AS43" s="32" t="str">
        <f>IF(AND($AH43=AS$10,'Anexo IV'!$G97=TRUE),$E$19/$D$19,"")</f>
        <v/>
      </c>
      <c r="AT43" s="32" t="str">
        <f>IF(AND($AH43=AT$10,'Anexo IV'!$G97=TRUE),$E$19/$D$19,"")</f>
        <v/>
      </c>
      <c r="AU43" s="32" t="str">
        <f>IF(AND($AH43=AU$10,'Anexo IV'!$G97=TRUE),$E$19/$D$19,"")</f>
        <v/>
      </c>
      <c r="AV43" s="32" t="str">
        <f>IF(AND($AH43=AV$10,'Anexo IV'!$G97=TRUE),$E$19/$D$19,"")</f>
        <v/>
      </c>
      <c r="AW43" s="32" t="str">
        <f>IF(AND($AH43=AW$10,'Anexo IV'!$G97=TRUE),$E$19/$D$19,"")</f>
        <v/>
      </c>
      <c r="AX43" s="32" t="str">
        <f>IF(AND($AH43=AX$10,'Anexo IV'!$G97=TRUE),$E$19/$D$19,"")</f>
        <v/>
      </c>
      <c r="AY43" s="32" t="str">
        <f>IF(AND($AH43=AY$10,'Anexo IV'!$G97=TRUE),$E$19/$D$19,"")</f>
        <v/>
      </c>
      <c r="AZ43" s="32" t="str">
        <f>IF(AND($AH43=AZ$10,'Anexo IV'!$G97=TRUE),$E$19/$D$19,"")</f>
        <v/>
      </c>
      <c r="BA43" s="32" t="str">
        <f>IF(AND($AH43=BA$10,'Anexo IV'!$G97=TRUE),$E$19/$D$19,"")</f>
        <v/>
      </c>
      <c r="BB43" s="32" t="str">
        <f>IF(AND($AH43=BB$10,'Anexo IV'!$G97=TRUE),$E$19/$D$19,"")</f>
        <v/>
      </c>
      <c r="BC43" s="32" t="str">
        <f>IF(AND($AH43=BC$10,'Anexo IV'!$G97=TRUE),$E$19/$D$19,"")</f>
        <v/>
      </c>
      <c r="BD43" s="32" t="str">
        <f>IF(AND($AH43=BD$10,'Anexo IV'!$G97=TRUE),$E$19/$D$19,"")</f>
        <v/>
      </c>
      <c r="BE43" s="32" t="str">
        <f>IF(AND($AH43=BE$10,'Anexo IV'!$G97=TRUE),$E$19/$D$19,"")</f>
        <v/>
      </c>
      <c r="BF43" s="32" t="str">
        <f>IF(AND($AH43=BF$10,'Anexo IV'!$G97=TRUE),$E$19/$D$19,"")</f>
        <v/>
      </c>
      <c r="BG43" s="32" t="str">
        <f>IF(AND($AH43=BG$10,'Anexo IV'!$G97=TRUE),$E$19/$D$19,"")</f>
        <v/>
      </c>
      <c r="BH43" s="32" t="str">
        <f>IF(AND($AH43=BH$10,'Anexo IV'!$G97=TRUE),$E$19/$D$19,"")</f>
        <v/>
      </c>
      <c r="BI43" s="32" t="str">
        <f>IF(AND($AH43=BI$10,'Anexo IV'!$G97=TRUE),$E$19/$D$19,"")</f>
        <v/>
      </c>
      <c r="BJ43" s="32" t="str">
        <f>IF(AND($AH43=BJ$10,'Anexo IV'!$G97=TRUE),$E$19/$D$19,"")</f>
        <v/>
      </c>
      <c r="BK43" s="32" t="str">
        <f>IF(AND($AH43=BK$10,'Anexo IV'!$G97=TRUE),$E$19/$D$19,"")</f>
        <v/>
      </c>
      <c r="BL43" s="32" t="str">
        <f>IF(AND($AH43=BL$10,'Anexo IV'!$G97=TRUE),$E$19/$D$19,"")</f>
        <v/>
      </c>
      <c r="BM43" s="32" t="str">
        <f>IF(AND($AH43=BM$10,'Anexo IV'!$G97=TRUE),$E$19/$D$19,"")</f>
        <v/>
      </c>
      <c r="BN43" s="32" t="str">
        <f>IF(AND($AH43=BN$10,'Anexo IV'!$G97=TRUE),$E$19/$D$19,"")</f>
        <v/>
      </c>
      <c r="BO43" s="32" t="str">
        <f>IF(AND($AH43=BO$10,'Anexo IV'!$G97=TRUE),$E$19/$D$19,"")</f>
        <v/>
      </c>
      <c r="BP43" s="32" t="str">
        <f>IF(AND($AH43=BP$10,'Anexo IV'!$G97=TRUE),$E$19/$D$19,"")</f>
        <v/>
      </c>
      <c r="BQ43" s="32" t="str">
        <f>IF(AND($AH43=BQ$10,'Anexo IV'!$G97=TRUE),$E$19/$D$19,"")</f>
        <v/>
      </c>
      <c r="BR43" s="32" t="str">
        <f>IF(AND($AH43=BR$10,'Anexo IV'!$G97=TRUE),$E$19/$D$19,"")</f>
        <v/>
      </c>
      <c r="BS43" s="32" t="str">
        <f>IF(AND($AH43=BS$10,'Anexo IV'!$G97=TRUE),$E$19/$D$19,"")</f>
        <v/>
      </c>
      <c r="BT43" s="32" t="str">
        <f>IF(AND($AH43=BT$10,'Anexo IV'!$G97=TRUE),$E$19/$D$19,"")</f>
        <v/>
      </c>
      <c r="BU43" s="32" t="str">
        <f>IF(AND($AH43=BU$10,'Anexo IV'!$G97=TRUE),$E$19/$D$19,"")</f>
        <v/>
      </c>
      <c r="BV43" s="32" t="str">
        <f>IF(AND($AH43=BV$10,'Anexo IV'!$G97=TRUE),$E$19/$D$19,"")</f>
        <v/>
      </c>
    </row>
    <row r="44" spans="2:74" x14ac:dyDescent="0.25">
      <c r="B44" s="33" t="s">
        <v>102</v>
      </c>
      <c r="C44" s="34"/>
      <c r="D44" s="36">
        <f>SUM(AH94:AH98)</f>
        <v>0</v>
      </c>
      <c r="AG44" s="240"/>
      <c r="AH44" s="31" t="str">
        <f>UPPER('Anexo IV'!F98)</f>
        <v/>
      </c>
      <c r="AI44" s="32" t="str">
        <f>IF(AND($AH44=AI$10,'Anexo IV'!$G98=TRUE),$E$19/$D$19,"")</f>
        <v/>
      </c>
      <c r="AJ44" s="32" t="str">
        <f>IF(AND($AH44=AJ$10,'Anexo IV'!$G98=TRUE),$E$19/$D$19,"")</f>
        <v/>
      </c>
      <c r="AK44" s="32" t="str">
        <f>IF(AND($AH44=AK$10,'Anexo IV'!$G98=TRUE),$E$19/$D$19,"")</f>
        <v/>
      </c>
      <c r="AL44" s="32" t="str">
        <f>IF(AND($AH44=AL$10,'Anexo IV'!$G98=TRUE),$E$19/$D$19,"")</f>
        <v/>
      </c>
      <c r="AM44" s="32" t="str">
        <f>IF(AND($AH44=AM$10,'Anexo IV'!$G98=TRUE),$E$19/$D$19,"")</f>
        <v/>
      </c>
      <c r="AN44" s="32" t="str">
        <f>IF(AND($AH44=AN$10,'Anexo IV'!$G98=TRUE),$E$19/$D$19,"")</f>
        <v/>
      </c>
      <c r="AO44" s="32" t="str">
        <f>IF(AND($AH44=AO$10,'Anexo IV'!$G98=TRUE),$E$19/$D$19,"")</f>
        <v/>
      </c>
      <c r="AP44" s="32" t="str">
        <f>IF(AND($AH44=AP$10,'Anexo IV'!$G98=TRUE),$E$19/$D$19,"")</f>
        <v/>
      </c>
      <c r="AQ44" s="32" t="str">
        <f>IF(AND($AH44=AQ$10,'Anexo IV'!$G98=TRUE),$E$19/$D$19,"")</f>
        <v/>
      </c>
      <c r="AR44" s="32" t="str">
        <f>IF(AND($AH44=AR$10,'Anexo IV'!$G98=TRUE),$E$19/$D$19,"")</f>
        <v/>
      </c>
      <c r="AS44" s="32" t="str">
        <f>IF(AND($AH44=AS$10,'Anexo IV'!$G98=TRUE),$E$19/$D$19,"")</f>
        <v/>
      </c>
      <c r="AT44" s="32" t="str">
        <f>IF(AND($AH44=AT$10,'Anexo IV'!$G98=TRUE),$E$19/$D$19,"")</f>
        <v/>
      </c>
      <c r="AU44" s="32" t="str">
        <f>IF(AND($AH44=AU$10,'Anexo IV'!$G98=TRUE),$E$19/$D$19,"")</f>
        <v/>
      </c>
      <c r="AV44" s="32" t="str">
        <f>IF(AND($AH44=AV$10,'Anexo IV'!$G98=TRUE),$E$19/$D$19,"")</f>
        <v/>
      </c>
      <c r="AW44" s="32" t="str">
        <f>IF(AND($AH44=AW$10,'Anexo IV'!$G98=TRUE),$E$19/$D$19,"")</f>
        <v/>
      </c>
      <c r="AX44" s="32" t="str">
        <f>IF(AND($AH44=AX$10,'Anexo IV'!$G98=TRUE),$E$19/$D$19,"")</f>
        <v/>
      </c>
      <c r="AY44" s="32" t="str">
        <f>IF(AND($AH44=AY$10,'Anexo IV'!$G98=TRUE),$E$19/$D$19,"")</f>
        <v/>
      </c>
      <c r="AZ44" s="32" t="str">
        <f>IF(AND($AH44=AZ$10,'Anexo IV'!$G98=TRUE),$E$19/$D$19,"")</f>
        <v/>
      </c>
      <c r="BA44" s="32" t="str">
        <f>IF(AND($AH44=BA$10,'Anexo IV'!$G98=TRUE),$E$19/$D$19,"")</f>
        <v/>
      </c>
      <c r="BB44" s="32" t="str">
        <f>IF(AND($AH44=BB$10,'Anexo IV'!$G98=TRUE),$E$19/$D$19,"")</f>
        <v/>
      </c>
      <c r="BC44" s="32" t="str">
        <f>IF(AND($AH44=BC$10,'Anexo IV'!$G98=TRUE),$E$19/$D$19,"")</f>
        <v/>
      </c>
      <c r="BD44" s="32" t="str">
        <f>IF(AND($AH44=BD$10,'Anexo IV'!$G98=TRUE),$E$19/$D$19,"")</f>
        <v/>
      </c>
      <c r="BE44" s="32" t="str">
        <f>IF(AND($AH44=BE$10,'Anexo IV'!$G98=TRUE),$E$19/$D$19,"")</f>
        <v/>
      </c>
      <c r="BF44" s="32" t="str">
        <f>IF(AND($AH44=BF$10,'Anexo IV'!$G98=TRUE),$E$19/$D$19,"")</f>
        <v/>
      </c>
      <c r="BG44" s="32" t="str">
        <f>IF(AND($AH44=BG$10,'Anexo IV'!$G98=TRUE),$E$19/$D$19,"")</f>
        <v/>
      </c>
      <c r="BH44" s="32" t="str">
        <f>IF(AND($AH44=BH$10,'Anexo IV'!$G98=TRUE),$E$19/$D$19,"")</f>
        <v/>
      </c>
      <c r="BI44" s="32" t="str">
        <f>IF(AND($AH44=BI$10,'Anexo IV'!$G98=TRUE),$E$19/$D$19,"")</f>
        <v/>
      </c>
      <c r="BJ44" s="32" t="str">
        <f>IF(AND($AH44=BJ$10,'Anexo IV'!$G98=TRUE),$E$19/$D$19,"")</f>
        <v/>
      </c>
      <c r="BK44" s="32" t="str">
        <f>IF(AND($AH44=BK$10,'Anexo IV'!$G98=TRUE),$E$19/$D$19,"")</f>
        <v/>
      </c>
      <c r="BL44" s="32" t="str">
        <f>IF(AND($AH44=BL$10,'Anexo IV'!$G98=TRUE),$E$19/$D$19,"")</f>
        <v/>
      </c>
      <c r="BM44" s="32" t="str">
        <f>IF(AND($AH44=BM$10,'Anexo IV'!$G98=TRUE),$E$19/$D$19,"")</f>
        <v/>
      </c>
      <c r="BN44" s="32" t="str">
        <f>IF(AND($AH44=BN$10,'Anexo IV'!$G98=TRUE),$E$19/$D$19,"")</f>
        <v/>
      </c>
      <c r="BO44" s="32" t="str">
        <f>IF(AND($AH44=BO$10,'Anexo IV'!$G98=TRUE),$E$19/$D$19,"")</f>
        <v/>
      </c>
      <c r="BP44" s="32" t="str">
        <f>IF(AND($AH44=BP$10,'Anexo IV'!$G98=TRUE),$E$19/$D$19,"")</f>
        <v/>
      </c>
      <c r="BQ44" s="32" t="str">
        <f>IF(AND($AH44=BQ$10,'Anexo IV'!$G98=TRUE),$E$19/$D$19,"")</f>
        <v/>
      </c>
      <c r="BR44" s="32" t="str">
        <f>IF(AND($AH44=BR$10,'Anexo IV'!$G98=TRUE),$E$19/$D$19,"")</f>
        <v/>
      </c>
      <c r="BS44" s="32" t="str">
        <f>IF(AND($AH44=BS$10,'Anexo IV'!$G98=TRUE),$E$19/$D$19,"")</f>
        <v/>
      </c>
      <c r="BT44" s="32" t="str">
        <f>IF(AND($AH44=BT$10,'Anexo IV'!$G98=TRUE),$E$19/$D$19,"")</f>
        <v/>
      </c>
      <c r="BU44" s="32" t="str">
        <f>IF(AND($AH44=BU$10,'Anexo IV'!$G98=TRUE),$E$19/$D$19,"")</f>
        <v/>
      </c>
      <c r="BV44" s="32" t="str">
        <f>IF(AND($AH44=BV$10,'Anexo IV'!$G98=TRUE),$E$19/$D$19,"")</f>
        <v/>
      </c>
    </row>
    <row r="45" spans="2:74" x14ac:dyDescent="0.25">
      <c r="B45" s="33"/>
      <c r="C45" s="34"/>
      <c r="D45" s="35"/>
      <c r="AG45" s="240"/>
      <c r="AH45" s="31" t="str">
        <f>UPPER('Anexo IV'!F99)</f>
        <v/>
      </c>
      <c r="AI45" s="32" t="str">
        <f>IF(AND($AH45=AI$10,'Anexo IV'!$G99=TRUE),$E$19/$D$19,"")</f>
        <v/>
      </c>
      <c r="AJ45" s="32" t="str">
        <f>IF(AND($AH45=AJ$10,'Anexo IV'!$G99=TRUE),$E$19/$D$19,"")</f>
        <v/>
      </c>
      <c r="AK45" s="32" t="str">
        <f>IF(AND($AH45=AK$10,'Anexo IV'!$G99=TRUE),$E$19/$D$19,"")</f>
        <v/>
      </c>
      <c r="AL45" s="32" t="str">
        <f>IF(AND($AH45=AL$10,'Anexo IV'!$G99=TRUE),$E$19/$D$19,"")</f>
        <v/>
      </c>
      <c r="AM45" s="32" t="str">
        <f>IF(AND($AH45=AM$10,'Anexo IV'!$G99=TRUE),$E$19/$D$19,"")</f>
        <v/>
      </c>
      <c r="AN45" s="32" t="str">
        <f>IF(AND($AH45=AN$10,'Anexo IV'!$G99=TRUE),$E$19/$D$19,"")</f>
        <v/>
      </c>
      <c r="AO45" s="32" t="str">
        <f>IF(AND($AH45=AO$10,'Anexo IV'!$G99=TRUE),$E$19/$D$19,"")</f>
        <v/>
      </c>
      <c r="AP45" s="32" t="str">
        <f>IF(AND($AH45=AP$10,'Anexo IV'!$G99=TRUE),$E$19/$D$19,"")</f>
        <v/>
      </c>
      <c r="AQ45" s="32" t="str">
        <f>IF(AND($AH45=AQ$10,'Anexo IV'!$G99=TRUE),$E$19/$D$19,"")</f>
        <v/>
      </c>
      <c r="AR45" s="32" t="str">
        <f>IF(AND($AH45=AR$10,'Anexo IV'!$G99=TRUE),$E$19/$D$19,"")</f>
        <v/>
      </c>
      <c r="AS45" s="32" t="str">
        <f>IF(AND($AH45=AS$10,'Anexo IV'!$G99=TRUE),$E$19/$D$19,"")</f>
        <v/>
      </c>
      <c r="AT45" s="32" t="str">
        <f>IF(AND($AH45=AT$10,'Anexo IV'!$G99=TRUE),$E$19/$D$19,"")</f>
        <v/>
      </c>
      <c r="AU45" s="32" t="str">
        <f>IF(AND($AH45=AU$10,'Anexo IV'!$G99=TRUE),$E$19/$D$19,"")</f>
        <v/>
      </c>
      <c r="AV45" s="32" t="str">
        <f>IF(AND($AH45=AV$10,'Anexo IV'!$G99=TRUE),$E$19/$D$19,"")</f>
        <v/>
      </c>
      <c r="AW45" s="32" t="str">
        <f>IF(AND($AH45=AW$10,'Anexo IV'!$G99=TRUE),$E$19/$D$19,"")</f>
        <v/>
      </c>
      <c r="AX45" s="32" t="str">
        <f>IF(AND($AH45=AX$10,'Anexo IV'!$G99=TRUE),$E$19/$D$19,"")</f>
        <v/>
      </c>
      <c r="AY45" s="32" t="str">
        <f>IF(AND($AH45=AY$10,'Anexo IV'!$G99=TRUE),$E$19/$D$19,"")</f>
        <v/>
      </c>
      <c r="AZ45" s="32" t="str">
        <f>IF(AND($AH45=AZ$10,'Anexo IV'!$G99=TRUE),$E$19/$D$19,"")</f>
        <v/>
      </c>
      <c r="BA45" s="32" t="str">
        <f>IF(AND($AH45=BA$10,'Anexo IV'!$G99=TRUE),$E$19/$D$19,"")</f>
        <v/>
      </c>
      <c r="BB45" s="32" t="str">
        <f>IF(AND($AH45=BB$10,'Anexo IV'!$G99=TRUE),$E$19/$D$19,"")</f>
        <v/>
      </c>
      <c r="BC45" s="32" t="str">
        <f>IF(AND($AH45=BC$10,'Anexo IV'!$G99=TRUE),$E$19/$D$19,"")</f>
        <v/>
      </c>
      <c r="BD45" s="32" t="str">
        <f>IF(AND($AH45=BD$10,'Anexo IV'!$G99=TRUE),$E$19/$D$19,"")</f>
        <v/>
      </c>
      <c r="BE45" s="32" t="str">
        <f>IF(AND($AH45=BE$10,'Anexo IV'!$G99=TRUE),$E$19/$D$19,"")</f>
        <v/>
      </c>
      <c r="BF45" s="32" t="str">
        <f>IF(AND($AH45=BF$10,'Anexo IV'!$G99=TRUE),$E$19/$D$19,"")</f>
        <v/>
      </c>
      <c r="BG45" s="32" t="str">
        <f>IF(AND($AH45=BG$10,'Anexo IV'!$G99=TRUE),$E$19/$D$19,"")</f>
        <v/>
      </c>
      <c r="BH45" s="32" t="str">
        <f>IF(AND($AH45=BH$10,'Anexo IV'!$G99=TRUE),$E$19/$D$19,"")</f>
        <v/>
      </c>
      <c r="BI45" s="32" t="str">
        <f>IF(AND($AH45=BI$10,'Anexo IV'!$G99=TRUE),$E$19/$D$19,"")</f>
        <v/>
      </c>
      <c r="BJ45" s="32" t="str">
        <f>IF(AND($AH45=BJ$10,'Anexo IV'!$G99=TRUE),$E$19/$D$19,"")</f>
        <v/>
      </c>
      <c r="BK45" s="32" t="str">
        <f>IF(AND($AH45=BK$10,'Anexo IV'!$G99=TRUE),$E$19/$D$19,"")</f>
        <v/>
      </c>
      <c r="BL45" s="32" t="str">
        <f>IF(AND($AH45=BL$10,'Anexo IV'!$G99=TRUE),$E$19/$D$19,"")</f>
        <v/>
      </c>
      <c r="BM45" s="32" t="str">
        <f>IF(AND($AH45=BM$10,'Anexo IV'!$G99=TRUE),$E$19/$D$19,"")</f>
        <v/>
      </c>
      <c r="BN45" s="32" t="str">
        <f>IF(AND($AH45=BN$10,'Anexo IV'!$G99=TRUE),$E$19/$D$19,"")</f>
        <v/>
      </c>
      <c r="BO45" s="32" t="str">
        <f>IF(AND($AH45=BO$10,'Anexo IV'!$G99=TRUE),$E$19/$D$19,"")</f>
        <v/>
      </c>
      <c r="BP45" s="32" t="str">
        <f>IF(AND($AH45=BP$10,'Anexo IV'!$G99=TRUE),$E$19/$D$19,"")</f>
        <v/>
      </c>
      <c r="BQ45" s="32" t="str">
        <f>IF(AND($AH45=BQ$10,'Anexo IV'!$G99=TRUE),$E$19/$D$19,"")</f>
        <v/>
      </c>
      <c r="BR45" s="32" t="str">
        <f>IF(AND($AH45=BR$10,'Anexo IV'!$G99=TRUE),$E$19/$D$19,"")</f>
        <v/>
      </c>
      <c r="BS45" s="32" t="str">
        <f>IF(AND($AH45=BS$10,'Anexo IV'!$G99=TRUE),$E$19/$D$19,"")</f>
        <v/>
      </c>
      <c r="BT45" s="32" t="str">
        <f>IF(AND($AH45=BT$10,'Anexo IV'!$G99=TRUE),$E$19/$D$19,"")</f>
        <v/>
      </c>
      <c r="BU45" s="32" t="str">
        <f>IF(AND($AH45=BU$10,'Anexo IV'!$G99=TRUE),$E$19/$D$19,"")</f>
        <v/>
      </c>
      <c r="BV45" s="32" t="str">
        <f>IF(AND($AH45=BV$10,'Anexo IV'!$G99=TRUE),$E$19/$D$19,"")</f>
        <v/>
      </c>
    </row>
    <row r="46" spans="2:74" ht="21.95" customHeight="1" x14ac:dyDescent="0.25">
      <c r="B46" s="33" t="s">
        <v>103</v>
      </c>
      <c r="C46" s="34"/>
      <c r="D46" s="36">
        <f>SUM(E13:E20)</f>
        <v>0</v>
      </c>
      <c r="AG46" s="240" t="s">
        <v>104</v>
      </c>
      <c r="AH46" s="37" t="str">
        <f>UPPER('Anexo IV'!F107)</f>
        <v/>
      </c>
      <c r="AI46" s="38" t="str">
        <f>IF(AND($AH46=AI$10,'Anexo IV'!$G107=TRUE),$E$20/$D$20,"")</f>
        <v/>
      </c>
      <c r="AJ46" s="38" t="str">
        <f>IF(AND($AH46=AJ$10,'Anexo IV'!$G107=TRUE),$E$20/$D$20,"")</f>
        <v/>
      </c>
      <c r="AK46" s="38" t="str">
        <f>IF(AND($AH46=AK$10,'Anexo IV'!$G107=TRUE),$E$20/$D$20,"")</f>
        <v/>
      </c>
      <c r="AL46" s="38" t="str">
        <f>IF(AND($AH46=AL$10,'Anexo IV'!$G107=TRUE),$E$20/$D$20,"")</f>
        <v/>
      </c>
      <c r="AM46" s="38" t="str">
        <f>IF(AND($AH46=AM$10,'Anexo IV'!$G107=TRUE),$E$20/$D$20,"")</f>
        <v/>
      </c>
      <c r="AN46" s="38" t="str">
        <f>IF(AND($AH46=AN$10,'Anexo IV'!$G107=TRUE),$E$20/$D$20,"")</f>
        <v/>
      </c>
      <c r="AO46" s="38" t="str">
        <f>IF(AND($AH46=AO$10,'Anexo IV'!$G107=TRUE),$E$20/$D$20,"")</f>
        <v/>
      </c>
      <c r="AP46" s="38" t="str">
        <f>IF(AND($AH46=AP$10,'Anexo IV'!$G107=TRUE),$E$20/$D$20,"")</f>
        <v/>
      </c>
      <c r="AQ46" s="38" t="str">
        <f>IF(AND($AH46=AQ$10,'Anexo IV'!$G107=TRUE),$E$20/$D$20,"")</f>
        <v/>
      </c>
      <c r="AR46" s="38" t="str">
        <f>IF(AND($AH46=AR$10,'Anexo IV'!$G107=TRUE),$E$20/$D$20,"")</f>
        <v/>
      </c>
      <c r="AS46" s="38" t="str">
        <f>IF(AND($AH46=AS$10,'Anexo IV'!$G107=TRUE),$E$20/$D$20,"")</f>
        <v/>
      </c>
      <c r="AT46" s="38" t="str">
        <f>IF(AND($AH46=AT$10,'Anexo IV'!$G107=TRUE),$E$20/$D$20,"")</f>
        <v/>
      </c>
      <c r="AU46" s="38" t="str">
        <f>IF(AND($AH46=AU$10,'Anexo IV'!$G107=TRUE),$E$20/$D$20,"")</f>
        <v/>
      </c>
      <c r="AV46" s="38" t="str">
        <f>IF(AND($AH46=AV$10,'Anexo IV'!$G107=TRUE),$E$20/$D$20,"")</f>
        <v/>
      </c>
      <c r="AW46" s="38" t="str">
        <f>IF(AND($AH46=AW$10,'Anexo IV'!$G107=TRUE),$E$20/$D$20,"")</f>
        <v/>
      </c>
      <c r="AX46" s="38" t="str">
        <f>IF(AND($AH46=AX$10,'Anexo IV'!$G107=TRUE),$E$20/$D$20,"")</f>
        <v/>
      </c>
      <c r="AY46" s="38" t="str">
        <f>IF(AND($AH46=AY$10,'Anexo IV'!$G107=TRUE),$E$20/$D$20,"")</f>
        <v/>
      </c>
      <c r="AZ46" s="38" t="str">
        <f>IF(AND($AH46=AZ$10,'Anexo IV'!$G107=TRUE),$E$20/$D$20,"")</f>
        <v/>
      </c>
      <c r="BA46" s="38" t="str">
        <f>IF(AND($AH46=BA$10,'Anexo IV'!$G107=TRUE),$E$20/$D$20,"")</f>
        <v/>
      </c>
      <c r="BB46" s="38" t="str">
        <f>IF(AND($AH46=BB$10,'Anexo IV'!$G107=TRUE),$E$20/$D$20,"")</f>
        <v/>
      </c>
      <c r="BC46" s="38" t="str">
        <f>IF(AND($AH46=BC$10,'Anexo IV'!$G107=TRUE),$E$20/$D$20,"")</f>
        <v/>
      </c>
      <c r="BD46" s="38" t="str">
        <f>IF(AND($AH46=BD$10,'Anexo IV'!$G107=TRUE),$E$20/$D$20,"")</f>
        <v/>
      </c>
      <c r="BE46" s="38" t="str">
        <f>IF(AND($AH46=BE$10,'Anexo IV'!$G107=TRUE),$E$20/$D$20,"")</f>
        <v/>
      </c>
      <c r="BF46" s="38" t="str">
        <f>IF(AND($AH46=BF$10,'Anexo IV'!$G107=TRUE),$E$20/$D$20,"")</f>
        <v/>
      </c>
      <c r="BG46" s="38" t="str">
        <f>IF(AND($AH46=BG$10,'Anexo IV'!$G107=TRUE),$E$20/$D$20,"")</f>
        <v/>
      </c>
      <c r="BH46" s="38" t="str">
        <f>IF(AND($AH46=BH$10,'Anexo IV'!$G107=TRUE),$E$20/$D$20,"")</f>
        <v/>
      </c>
      <c r="BI46" s="38" t="str">
        <f>IF(AND($AH46=BI$10,'Anexo IV'!$G107=TRUE),$E$20/$D$20,"")</f>
        <v/>
      </c>
      <c r="BJ46" s="38" t="str">
        <f>IF(AND($AH46=BJ$10,'Anexo IV'!$G107=TRUE),$E$20/$D$20,"")</f>
        <v/>
      </c>
      <c r="BK46" s="38" t="str">
        <f>IF(AND($AH46=BK$10,'Anexo IV'!$G107=TRUE),$E$20/$D$20,"")</f>
        <v/>
      </c>
      <c r="BL46" s="38" t="str">
        <f>IF(AND($AH46=BL$10,'Anexo IV'!$G107=TRUE),$E$20/$D$20,"")</f>
        <v/>
      </c>
      <c r="BM46" s="38" t="str">
        <f>IF(AND($AH46=BM$10,'Anexo IV'!$G107=TRUE),$E$20/$D$20,"")</f>
        <v/>
      </c>
      <c r="BN46" s="38" t="str">
        <f>IF(AND($AH46=BN$10,'Anexo IV'!$G107=TRUE),$E$20/$D$20,"")</f>
        <v/>
      </c>
      <c r="BO46" s="38" t="str">
        <f>IF(AND($AH46=BO$10,'Anexo IV'!$G107=TRUE),$E$20/$D$20,"")</f>
        <v/>
      </c>
      <c r="BP46" s="38" t="str">
        <f>IF(AND($AH46=BP$10,'Anexo IV'!$G107=TRUE),$E$20/$D$20,"")</f>
        <v/>
      </c>
      <c r="BQ46" s="38" t="str">
        <f>IF(AND($AH46=BQ$10,'Anexo IV'!$G107=TRUE),$E$20/$D$20,"")</f>
        <v/>
      </c>
      <c r="BR46" s="38" t="str">
        <f>IF(AND($AH46=BR$10,'Anexo IV'!$G107=TRUE),$E$20/$D$20,"")</f>
        <v/>
      </c>
      <c r="BS46" s="38" t="str">
        <f>IF(AND($AH46=BS$10,'Anexo IV'!$G107=TRUE),$E$20/$D$20,"")</f>
        <v/>
      </c>
      <c r="BT46" s="38" t="str">
        <f>IF(AND($AH46=BT$10,'Anexo IV'!$G107=TRUE),$E$20/$D$20,"")</f>
        <v/>
      </c>
      <c r="BU46" s="38" t="str">
        <f>IF(AND($AH46=BU$10,'Anexo IV'!$G107=TRUE),$E$20/$D$20,"")</f>
        <v/>
      </c>
      <c r="BV46" s="38" t="str">
        <f>IF(AND($AH46=BV$10,'Anexo IV'!$G107=TRUE),$E$20/$D$20,"")</f>
        <v/>
      </c>
    </row>
    <row r="47" spans="2:74" ht="23.1" customHeight="1" thickBot="1" x14ac:dyDescent="0.3">
      <c r="B47" s="39" t="s">
        <v>105</v>
      </c>
      <c r="C47" s="40"/>
      <c r="D47" s="41">
        <f>SUM(E27:E34)</f>
        <v>0</v>
      </c>
      <c r="AG47" s="240"/>
      <c r="AH47" s="37" t="str">
        <f>UPPER('Anexo IV'!F108)</f>
        <v/>
      </c>
      <c r="AI47" s="38" t="str">
        <f>IF(AND($AH47=AI$10,'Anexo IV'!$G108=TRUE),$E$20/$D$20,"")</f>
        <v/>
      </c>
      <c r="AJ47" s="38" t="str">
        <f>IF(AND($AH47=AJ$10,'Anexo IV'!$G108=TRUE),$E$20/$D$20,"")</f>
        <v/>
      </c>
      <c r="AK47" s="38" t="str">
        <f>IF(AND($AH47=AK$10,'Anexo IV'!$G108=TRUE),$E$20/$D$20,"")</f>
        <v/>
      </c>
      <c r="AL47" s="38" t="str">
        <f>IF(AND($AH47=AL$10,'Anexo IV'!$G108=TRUE),$E$20/$D$20,"")</f>
        <v/>
      </c>
      <c r="AM47" s="38" t="str">
        <f>IF(AND($AH47=AM$10,'Anexo IV'!$G108=TRUE),$E$20/$D$20,"")</f>
        <v/>
      </c>
      <c r="AN47" s="38" t="str">
        <f>IF(AND($AH47=AN$10,'Anexo IV'!$G108=TRUE),$E$20/$D$20,"")</f>
        <v/>
      </c>
      <c r="AO47" s="38" t="str">
        <f>IF(AND($AH47=AO$10,'Anexo IV'!$G108=TRUE),$E$20/$D$20,"")</f>
        <v/>
      </c>
      <c r="AP47" s="38" t="str">
        <f>IF(AND($AH47=AP$10,'Anexo IV'!$G108=TRUE),$E$20/$D$20,"")</f>
        <v/>
      </c>
      <c r="AQ47" s="38" t="str">
        <f>IF(AND($AH47=AQ$10,'Anexo IV'!$G108=TRUE),$E$20/$D$20,"")</f>
        <v/>
      </c>
      <c r="AR47" s="38" t="str">
        <f>IF(AND($AH47=AR$10,'Anexo IV'!$G108=TRUE),$E$20/$D$20,"")</f>
        <v/>
      </c>
      <c r="AS47" s="38" t="str">
        <f>IF(AND($AH47=AS$10,'Anexo IV'!$G108=TRUE),$E$20/$D$20,"")</f>
        <v/>
      </c>
      <c r="AT47" s="38" t="str">
        <f>IF(AND($AH47=AT$10,'Anexo IV'!$G108=TRUE),$E$20/$D$20,"")</f>
        <v/>
      </c>
      <c r="AU47" s="38" t="str">
        <f>IF(AND($AH47=AU$10,'Anexo IV'!$G108=TRUE),$E$20/$D$20,"")</f>
        <v/>
      </c>
      <c r="AV47" s="38" t="str">
        <f>IF(AND($AH47=AV$10,'Anexo IV'!$G108=TRUE),$E$20/$D$20,"")</f>
        <v/>
      </c>
      <c r="AW47" s="38" t="str">
        <f>IF(AND($AH47=AW$10,'Anexo IV'!$G108=TRUE),$E$20/$D$20,"")</f>
        <v/>
      </c>
      <c r="AX47" s="38" t="str">
        <f>IF(AND($AH47=AX$10,'Anexo IV'!$G108=TRUE),$E$20/$D$20,"")</f>
        <v/>
      </c>
      <c r="AY47" s="38" t="str">
        <f>IF(AND($AH47=AY$10,'Anexo IV'!$G108=TRUE),$E$20/$D$20,"")</f>
        <v/>
      </c>
      <c r="AZ47" s="38" t="str">
        <f>IF(AND($AH47=AZ$10,'Anexo IV'!$G108=TRUE),$E$20/$D$20,"")</f>
        <v/>
      </c>
      <c r="BA47" s="38" t="str">
        <f>IF(AND($AH47=BA$10,'Anexo IV'!$G108=TRUE),$E$20/$D$20,"")</f>
        <v/>
      </c>
      <c r="BB47" s="38" t="str">
        <f>IF(AND($AH47=BB$10,'Anexo IV'!$G108=TRUE),$E$20/$D$20,"")</f>
        <v/>
      </c>
      <c r="BC47" s="38" t="str">
        <f>IF(AND($AH47=BC$10,'Anexo IV'!$G108=TRUE),$E$20/$D$20,"")</f>
        <v/>
      </c>
      <c r="BD47" s="38" t="str">
        <f>IF(AND($AH47=BD$10,'Anexo IV'!$G108=TRUE),$E$20/$D$20,"")</f>
        <v/>
      </c>
      <c r="BE47" s="38" t="str">
        <f>IF(AND($AH47=BE$10,'Anexo IV'!$G108=TRUE),$E$20/$D$20,"")</f>
        <v/>
      </c>
      <c r="BF47" s="38" t="str">
        <f>IF(AND($AH47=BF$10,'Anexo IV'!$G108=TRUE),$E$20/$D$20,"")</f>
        <v/>
      </c>
      <c r="BG47" s="38" t="str">
        <f>IF(AND($AH47=BG$10,'Anexo IV'!$G108=TRUE),$E$20/$D$20,"")</f>
        <v/>
      </c>
      <c r="BH47" s="38" t="str">
        <f>IF(AND($AH47=BH$10,'Anexo IV'!$G108=TRUE),$E$20/$D$20,"")</f>
        <v/>
      </c>
      <c r="BI47" s="38" t="str">
        <f>IF(AND($AH47=BI$10,'Anexo IV'!$G108=TRUE),$E$20/$D$20,"")</f>
        <v/>
      </c>
      <c r="BJ47" s="38" t="str">
        <f>IF(AND($AH47=BJ$10,'Anexo IV'!$G108=TRUE),$E$20/$D$20,"")</f>
        <v/>
      </c>
      <c r="BK47" s="38" t="str">
        <f>IF(AND($AH47=BK$10,'Anexo IV'!$G108=TRUE),$E$20/$D$20,"")</f>
        <v/>
      </c>
      <c r="BL47" s="38" t="str">
        <f>IF(AND($AH47=BL$10,'Anexo IV'!$G108=TRUE),$E$20/$D$20,"")</f>
        <v/>
      </c>
      <c r="BM47" s="38" t="str">
        <f>IF(AND($AH47=BM$10,'Anexo IV'!$G108=TRUE),$E$20/$D$20,"")</f>
        <v/>
      </c>
      <c r="BN47" s="38" t="str">
        <f>IF(AND($AH47=BN$10,'Anexo IV'!$G108=TRUE),$E$20/$D$20,"")</f>
        <v/>
      </c>
      <c r="BO47" s="38" t="str">
        <f>IF(AND($AH47=BO$10,'Anexo IV'!$G108=TRUE),$E$20/$D$20,"")</f>
        <v/>
      </c>
      <c r="BP47" s="38" t="str">
        <f>IF(AND($AH47=BP$10,'Anexo IV'!$G108=TRUE),$E$20/$D$20,"")</f>
        <v/>
      </c>
      <c r="BQ47" s="38" t="str">
        <f>IF(AND($AH47=BQ$10,'Anexo IV'!$G108=TRUE),$E$20/$D$20,"")</f>
        <v/>
      </c>
      <c r="BR47" s="38" t="str">
        <f>IF(AND($AH47=BR$10,'Anexo IV'!$G108=TRUE),$E$20/$D$20,"")</f>
        <v/>
      </c>
      <c r="BS47" s="38" t="str">
        <f>IF(AND($AH47=BS$10,'Anexo IV'!$G108=TRUE),$E$20/$D$20,"")</f>
        <v/>
      </c>
      <c r="BT47" s="38" t="str">
        <f>IF(AND($AH47=BT$10,'Anexo IV'!$G108=TRUE),$E$20/$D$20,"")</f>
        <v/>
      </c>
      <c r="BU47" s="38" t="str">
        <f>IF(AND($AH47=BU$10,'Anexo IV'!$G108=TRUE),$E$20/$D$20,"")</f>
        <v/>
      </c>
      <c r="BV47" s="38" t="str">
        <f>IF(AND($AH47=BV$10,'Anexo IV'!$G108=TRUE),$E$20/$D$20,"")</f>
        <v/>
      </c>
    </row>
    <row r="48" spans="2:74" ht="15.95" customHeight="1" x14ac:dyDescent="0.25">
      <c r="S48" s="244"/>
      <c r="T48" s="244"/>
      <c r="U48" s="244"/>
      <c r="V48" s="244"/>
      <c r="W48" s="244"/>
      <c r="X48" s="244"/>
      <c r="Y48" s="244"/>
      <c r="Z48" s="244"/>
      <c r="AA48" s="244"/>
      <c r="AB48" s="244"/>
      <c r="AG48" s="240"/>
      <c r="AH48" s="37" t="str">
        <f>UPPER('Anexo IV'!F109)</f>
        <v/>
      </c>
      <c r="AI48" s="38" t="str">
        <f>IF(AND($AH48=AI$10,'Anexo IV'!$G109=TRUE),$E$20/$D$20,"")</f>
        <v/>
      </c>
      <c r="AJ48" s="38" t="str">
        <f>IF(AND($AH48=AJ$10,'Anexo IV'!$G109=TRUE),$E$20/$D$20,"")</f>
        <v/>
      </c>
      <c r="AK48" s="38" t="str">
        <f>IF(AND($AH48=AK$10,'Anexo IV'!$G109=TRUE),$E$20/$D$20,"")</f>
        <v/>
      </c>
      <c r="AL48" s="38" t="str">
        <f>IF(AND($AH48=AL$10,'Anexo IV'!$G109=TRUE),$E$20/$D$20,"")</f>
        <v/>
      </c>
      <c r="AM48" s="38" t="str">
        <f>IF(AND($AH48=AM$10,'Anexo IV'!$G109=TRUE),$E$20/$D$20,"")</f>
        <v/>
      </c>
      <c r="AN48" s="38" t="str">
        <f>IF(AND($AH48=AN$10,'Anexo IV'!$G109=TRUE),$E$20/$D$20,"")</f>
        <v/>
      </c>
      <c r="AO48" s="38" t="str">
        <f>IF(AND($AH48=AO$10,'Anexo IV'!$G109=TRUE),$E$20/$D$20,"")</f>
        <v/>
      </c>
      <c r="AP48" s="38" t="str">
        <f>IF(AND($AH48=AP$10,'Anexo IV'!$G109=TRUE),$E$20/$D$20,"")</f>
        <v/>
      </c>
      <c r="AQ48" s="38" t="str">
        <f>IF(AND($AH48=AQ$10,'Anexo IV'!$G109=TRUE),$E$20/$D$20,"")</f>
        <v/>
      </c>
      <c r="AR48" s="38" t="str">
        <f>IF(AND($AH48=AR$10,'Anexo IV'!$G109=TRUE),$E$20/$D$20,"")</f>
        <v/>
      </c>
      <c r="AS48" s="38" t="str">
        <f>IF(AND($AH48=AS$10,'Anexo IV'!$G109=TRUE),$E$20/$D$20,"")</f>
        <v/>
      </c>
      <c r="AT48" s="38" t="str">
        <f>IF(AND($AH48=AT$10,'Anexo IV'!$G109=TRUE),$E$20/$D$20,"")</f>
        <v/>
      </c>
      <c r="AU48" s="38" t="str">
        <f>IF(AND($AH48=AU$10,'Anexo IV'!$G109=TRUE),$E$20/$D$20,"")</f>
        <v/>
      </c>
      <c r="AV48" s="38" t="str">
        <f>IF(AND($AH48=AV$10,'Anexo IV'!$G109=TRUE),$E$20/$D$20,"")</f>
        <v/>
      </c>
      <c r="AW48" s="38" t="str">
        <f>IF(AND($AH48=AW$10,'Anexo IV'!$G109=TRUE),$E$20/$D$20,"")</f>
        <v/>
      </c>
      <c r="AX48" s="38" t="str">
        <f>IF(AND($AH48=AX$10,'Anexo IV'!$G109=TRUE),$E$20/$D$20,"")</f>
        <v/>
      </c>
      <c r="AY48" s="38" t="str">
        <f>IF(AND($AH48=AY$10,'Anexo IV'!$G109=TRUE),$E$20/$D$20,"")</f>
        <v/>
      </c>
      <c r="AZ48" s="38" t="str">
        <f>IF(AND($AH48=AZ$10,'Anexo IV'!$G109=TRUE),$E$20/$D$20,"")</f>
        <v/>
      </c>
      <c r="BA48" s="38" t="str">
        <f>IF(AND($AH48=BA$10,'Anexo IV'!$G109=TRUE),$E$20/$D$20,"")</f>
        <v/>
      </c>
      <c r="BB48" s="38" t="str">
        <f>IF(AND($AH48=BB$10,'Anexo IV'!$G109=TRUE),$E$20/$D$20,"")</f>
        <v/>
      </c>
      <c r="BC48" s="38" t="str">
        <f>IF(AND($AH48=BC$10,'Anexo IV'!$G109=TRUE),$E$20/$D$20,"")</f>
        <v/>
      </c>
      <c r="BD48" s="38" t="str">
        <f>IF(AND($AH48=BD$10,'Anexo IV'!$G109=TRUE),$E$20/$D$20,"")</f>
        <v/>
      </c>
      <c r="BE48" s="38" t="str">
        <f>IF(AND($AH48=BE$10,'Anexo IV'!$G109=TRUE),$E$20/$D$20,"")</f>
        <v/>
      </c>
      <c r="BF48" s="38" t="str">
        <f>IF(AND($AH48=BF$10,'Anexo IV'!$G109=TRUE),$E$20/$D$20,"")</f>
        <v/>
      </c>
      <c r="BG48" s="38" t="str">
        <f>IF(AND($AH48=BG$10,'Anexo IV'!$G109=TRUE),$E$20/$D$20,"")</f>
        <v/>
      </c>
      <c r="BH48" s="38" t="str">
        <f>IF(AND($AH48=BH$10,'Anexo IV'!$G109=TRUE),$E$20/$D$20,"")</f>
        <v/>
      </c>
      <c r="BI48" s="38" t="str">
        <f>IF(AND($AH48=BI$10,'Anexo IV'!$G109=TRUE),$E$20/$D$20,"")</f>
        <v/>
      </c>
      <c r="BJ48" s="38" t="str">
        <f>IF(AND($AH48=BJ$10,'Anexo IV'!$G109=TRUE),$E$20/$D$20,"")</f>
        <v/>
      </c>
      <c r="BK48" s="38" t="str">
        <f>IF(AND($AH48=BK$10,'Anexo IV'!$G109=TRUE),$E$20/$D$20,"")</f>
        <v/>
      </c>
      <c r="BL48" s="38" t="str">
        <f>IF(AND($AH48=BL$10,'Anexo IV'!$G109=TRUE),$E$20/$D$20,"")</f>
        <v/>
      </c>
      <c r="BM48" s="38" t="str">
        <f>IF(AND($AH48=BM$10,'Anexo IV'!$G109=TRUE),$E$20/$D$20,"")</f>
        <v/>
      </c>
      <c r="BN48" s="38" t="str">
        <f>IF(AND($AH48=BN$10,'Anexo IV'!$G109=TRUE),$E$20/$D$20,"")</f>
        <v/>
      </c>
      <c r="BO48" s="38" t="str">
        <f>IF(AND($AH48=BO$10,'Anexo IV'!$G109=TRUE),$E$20/$D$20,"")</f>
        <v/>
      </c>
      <c r="BP48" s="38" t="str">
        <f>IF(AND($AH48=BP$10,'Anexo IV'!$G109=TRUE),$E$20/$D$20,"")</f>
        <v/>
      </c>
      <c r="BQ48" s="38" t="str">
        <f>IF(AND($AH48=BQ$10,'Anexo IV'!$G109=TRUE),$E$20/$D$20,"")</f>
        <v/>
      </c>
      <c r="BR48" s="38" t="str">
        <f>IF(AND($AH48=BR$10,'Anexo IV'!$G109=TRUE),$E$20/$D$20,"")</f>
        <v/>
      </c>
      <c r="BS48" s="38" t="str">
        <f>IF(AND($AH48=BS$10,'Anexo IV'!$G109=TRUE),$E$20/$D$20,"")</f>
        <v/>
      </c>
      <c r="BT48" s="38" t="str">
        <f>IF(AND($AH48=BT$10,'Anexo IV'!$G109=TRUE),$E$20/$D$20,"")</f>
        <v/>
      </c>
      <c r="BU48" s="38" t="str">
        <f>IF(AND($AH48=BU$10,'Anexo IV'!$G109=TRUE),$E$20/$D$20,"")</f>
        <v/>
      </c>
      <c r="BV48" s="38" t="str">
        <f>IF(AND($AH48=BV$10,'Anexo IV'!$G109=TRUE),$E$20/$D$20,"")</f>
        <v/>
      </c>
    </row>
    <row r="49" spans="9:74" ht="21" customHeight="1" x14ac:dyDescent="0.25">
      <c r="AG49" s="240"/>
      <c r="AH49" s="37" t="str">
        <f>UPPER('Anexo IV'!F110)</f>
        <v/>
      </c>
      <c r="AI49" s="38" t="str">
        <f>IF(AND($AH49=AI$10,'Anexo IV'!$G110=TRUE),$E$20/$D$20,"")</f>
        <v/>
      </c>
      <c r="AJ49" s="38" t="str">
        <f>IF(AND($AH49=AJ$10,'Anexo IV'!$G110=TRUE),$E$20/$D$20,"")</f>
        <v/>
      </c>
      <c r="AK49" s="38" t="str">
        <f>IF(AND($AH49=AK$10,'Anexo IV'!$G110=TRUE),$E$20/$D$20,"")</f>
        <v/>
      </c>
      <c r="AL49" s="38" t="str">
        <f>IF(AND($AH49=AL$10,'Anexo IV'!$G110=TRUE),$E$20/$D$20,"")</f>
        <v/>
      </c>
      <c r="AM49" s="38" t="str">
        <f>IF(AND($AH49=AM$10,'Anexo IV'!$G110=TRUE),$E$20/$D$20,"")</f>
        <v/>
      </c>
      <c r="AN49" s="38" t="str">
        <f>IF(AND($AH49=AN$10,'Anexo IV'!$G110=TRUE),$E$20/$D$20,"")</f>
        <v/>
      </c>
      <c r="AO49" s="38" t="str">
        <f>IF(AND($AH49=AO$10,'Anexo IV'!$G110=TRUE),$E$20/$D$20,"")</f>
        <v/>
      </c>
      <c r="AP49" s="38" t="str">
        <f>IF(AND($AH49=AP$10,'Anexo IV'!$G110=TRUE),$E$20/$D$20,"")</f>
        <v/>
      </c>
      <c r="AQ49" s="38" t="str">
        <f>IF(AND($AH49=AQ$10,'Anexo IV'!$G110=TRUE),$E$20/$D$20,"")</f>
        <v/>
      </c>
      <c r="AR49" s="38" t="str">
        <f>IF(AND($AH49=AR$10,'Anexo IV'!$G110=TRUE),$E$20/$D$20,"")</f>
        <v/>
      </c>
      <c r="AS49" s="38" t="str">
        <f>IF(AND($AH49=AS$10,'Anexo IV'!$G110=TRUE),$E$20/$D$20,"")</f>
        <v/>
      </c>
      <c r="AT49" s="38" t="str">
        <f>IF(AND($AH49=AT$10,'Anexo IV'!$G110=TRUE),$E$20/$D$20,"")</f>
        <v/>
      </c>
      <c r="AU49" s="38" t="str">
        <f>IF(AND($AH49=AU$10,'Anexo IV'!$G110=TRUE),$E$20/$D$20,"")</f>
        <v/>
      </c>
      <c r="AV49" s="38" t="str">
        <f>IF(AND($AH49=AV$10,'Anexo IV'!$G110=TRUE),$E$20/$D$20,"")</f>
        <v/>
      </c>
      <c r="AW49" s="38" t="str">
        <f>IF(AND($AH49=AW$10,'Anexo IV'!$G110=TRUE),$E$20/$D$20,"")</f>
        <v/>
      </c>
      <c r="AX49" s="38" t="str">
        <f>IF(AND($AH49=AX$10,'Anexo IV'!$G110=TRUE),$E$20/$D$20,"")</f>
        <v/>
      </c>
      <c r="AY49" s="38" t="str">
        <f>IF(AND($AH49=AY$10,'Anexo IV'!$G110=TRUE),$E$20/$D$20,"")</f>
        <v/>
      </c>
      <c r="AZ49" s="38" t="str">
        <f>IF(AND($AH49=AZ$10,'Anexo IV'!$G110=TRUE),$E$20/$D$20,"")</f>
        <v/>
      </c>
      <c r="BA49" s="38" t="str">
        <f>IF(AND($AH49=BA$10,'Anexo IV'!$G110=TRUE),$E$20/$D$20,"")</f>
        <v/>
      </c>
      <c r="BB49" s="38" t="str">
        <f>IF(AND($AH49=BB$10,'Anexo IV'!$G110=TRUE),$E$20/$D$20,"")</f>
        <v/>
      </c>
      <c r="BC49" s="38" t="str">
        <f>IF(AND($AH49=BC$10,'Anexo IV'!$G110=TRUE),$E$20/$D$20,"")</f>
        <v/>
      </c>
      <c r="BD49" s="38" t="str">
        <f>IF(AND($AH49=BD$10,'Anexo IV'!$G110=TRUE),$E$20/$D$20,"")</f>
        <v/>
      </c>
      <c r="BE49" s="38" t="str">
        <f>IF(AND($AH49=BE$10,'Anexo IV'!$G110=TRUE),$E$20/$D$20,"")</f>
        <v/>
      </c>
      <c r="BF49" s="38" t="str">
        <f>IF(AND($AH49=BF$10,'Anexo IV'!$G110=TRUE),$E$20/$D$20,"")</f>
        <v/>
      </c>
      <c r="BG49" s="38" t="str">
        <f>IF(AND($AH49=BG$10,'Anexo IV'!$G110=TRUE),$E$20/$D$20,"")</f>
        <v/>
      </c>
      <c r="BH49" s="38" t="str">
        <f>IF(AND($AH49=BH$10,'Anexo IV'!$G110=TRUE),$E$20/$D$20,"")</f>
        <v/>
      </c>
      <c r="BI49" s="38" t="str">
        <f>IF(AND($AH49=BI$10,'Anexo IV'!$G110=TRUE),$E$20/$D$20,"")</f>
        <v/>
      </c>
      <c r="BJ49" s="38" t="str">
        <f>IF(AND($AH49=BJ$10,'Anexo IV'!$G110=TRUE),$E$20/$D$20,"")</f>
        <v/>
      </c>
      <c r="BK49" s="38" t="str">
        <f>IF(AND($AH49=BK$10,'Anexo IV'!$G110=TRUE),$E$20/$D$20,"")</f>
        <v/>
      </c>
      <c r="BL49" s="38" t="str">
        <f>IF(AND($AH49=BL$10,'Anexo IV'!$G110=TRUE),$E$20/$D$20,"")</f>
        <v/>
      </c>
      <c r="BM49" s="38" t="str">
        <f>IF(AND($AH49=BM$10,'Anexo IV'!$G110=TRUE),$E$20/$D$20,"")</f>
        <v/>
      </c>
      <c r="BN49" s="38" t="str">
        <f>IF(AND($AH49=BN$10,'Anexo IV'!$G110=TRUE),$E$20/$D$20,"")</f>
        <v/>
      </c>
      <c r="BO49" s="38" t="str">
        <f>IF(AND($AH49=BO$10,'Anexo IV'!$G110=TRUE),$E$20/$D$20,"")</f>
        <v/>
      </c>
      <c r="BP49" s="38" t="str">
        <f>IF(AND($AH49=BP$10,'Anexo IV'!$G110=TRUE),$E$20/$D$20,"")</f>
        <v/>
      </c>
      <c r="BQ49" s="38" t="str">
        <f>IF(AND($AH49=BQ$10,'Anexo IV'!$G110=TRUE),$E$20/$D$20,"")</f>
        <v/>
      </c>
      <c r="BR49" s="38" t="str">
        <f>IF(AND($AH49=BR$10,'Anexo IV'!$G110=TRUE),$E$20/$D$20,"")</f>
        <v/>
      </c>
      <c r="BS49" s="38" t="str">
        <f>IF(AND($AH49=BS$10,'Anexo IV'!$G110=TRUE),$E$20/$D$20,"")</f>
        <v/>
      </c>
      <c r="BT49" s="38" t="str">
        <f>IF(AND($AH49=BT$10,'Anexo IV'!$G110=TRUE),$E$20/$D$20,"")</f>
        <v/>
      </c>
      <c r="BU49" s="38" t="str">
        <f>IF(AND($AH49=BU$10,'Anexo IV'!$G110=TRUE),$E$20/$D$20,"")</f>
        <v/>
      </c>
      <c r="BV49" s="38" t="str">
        <f>IF(AND($AH49=BV$10,'Anexo IV'!$G110=TRUE),$E$20/$D$20,"")</f>
        <v/>
      </c>
    </row>
    <row r="50" spans="9:74" ht="15.75" thickBot="1" x14ac:dyDescent="0.3">
      <c r="S50" s="14"/>
      <c r="T50" s="14"/>
      <c r="U50" s="14"/>
      <c r="V50" s="14"/>
      <c r="W50" s="14"/>
      <c r="X50" s="14"/>
      <c r="Y50" s="14"/>
      <c r="Z50" s="14"/>
      <c r="AA50" s="14"/>
      <c r="AB50" s="14"/>
      <c r="AG50" s="240"/>
      <c r="AH50" s="42" t="str">
        <f>UPPER('Anexo IV'!F111)</f>
        <v/>
      </c>
      <c r="AI50" s="43" t="str">
        <f>IF(AND($AH50=AI$10,'Anexo IV'!$G111=TRUE),$E$20/$D$20,"")</f>
        <v/>
      </c>
      <c r="AJ50" s="43" t="str">
        <f>IF(AND($AH50=AJ$10,'Anexo IV'!$G111=TRUE),$E$20/$D$20,"")</f>
        <v/>
      </c>
      <c r="AK50" s="43" t="str">
        <f>IF(AND($AH50=AK$10,'Anexo IV'!$G111=TRUE),$E$20/$D$20,"")</f>
        <v/>
      </c>
      <c r="AL50" s="43" t="str">
        <f>IF(AND($AH50=AL$10,'Anexo IV'!$G111=TRUE),$E$20/$D$20,"")</f>
        <v/>
      </c>
      <c r="AM50" s="43" t="str">
        <f>IF(AND($AH50=AM$10,'Anexo IV'!$G111=TRUE),$E$20/$D$20,"")</f>
        <v/>
      </c>
      <c r="AN50" s="43" t="str">
        <f>IF(AND($AH50=AN$10,'Anexo IV'!$G111=TRUE),$E$20/$D$20,"")</f>
        <v/>
      </c>
      <c r="AO50" s="43" t="str">
        <f>IF(AND($AH50=AO$10,'Anexo IV'!$G111=TRUE),$E$20/$D$20,"")</f>
        <v/>
      </c>
      <c r="AP50" s="43" t="str">
        <f>IF(AND($AH50=AP$10,'Anexo IV'!$G111=TRUE),$E$20/$D$20,"")</f>
        <v/>
      </c>
      <c r="AQ50" s="43" t="str">
        <f>IF(AND($AH50=AQ$10,'Anexo IV'!$G111=TRUE),$E$20/$D$20,"")</f>
        <v/>
      </c>
      <c r="AR50" s="43" t="str">
        <f>IF(AND($AH50=AR$10,'Anexo IV'!$G111=TRUE),$E$20/$D$20,"")</f>
        <v/>
      </c>
      <c r="AS50" s="43" t="str">
        <f>IF(AND($AH50=AS$10,'Anexo IV'!$G111=TRUE),$E$20/$D$20,"")</f>
        <v/>
      </c>
      <c r="AT50" s="43" t="str">
        <f>IF(AND($AH50=AT$10,'Anexo IV'!$G111=TRUE),$E$20/$D$20,"")</f>
        <v/>
      </c>
      <c r="AU50" s="43" t="str">
        <f>IF(AND($AH50=AU$10,'Anexo IV'!$G111=TRUE),$E$20/$D$20,"")</f>
        <v/>
      </c>
      <c r="AV50" s="43" t="str">
        <f>IF(AND($AH50=AV$10,'Anexo IV'!$G111=TRUE),$E$20/$D$20,"")</f>
        <v/>
      </c>
      <c r="AW50" s="43" t="str">
        <f>IF(AND($AH50=AW$10,'Anexo IV'!$G111=TRUE),$E$20/$D$20,"")</f>
        <v/>
      </c>
      <c r="AX50" s="43" t="str">
        <f>IF(AND($AH50=AX$10,'Anexo IV'!$G111=TRUE),$E$20/$D$20,"")</f>
        <v/>
      </c>
      <c r="AY50" s="43" t="str">
        <f>IF(AND($AH50=AY$10,'Anexo IV'!$G111=TRUE),$E$20/$D$20,"")</f>
        <v/>
      </c>
      <c r="AZ50" s="43" t="str">
        <f>IF(AND($AH50=AZ$10,'Anexo IV'!$G111=TRUE),$E$20/$D$20,"")</f>
        <v/>
      </c>
      <c r="BA50" s="43" t="str">
        <f>IF(AND($AH50=BA$10,'Anexo IV'!$G111=TRUE),$E$20/$D$20,"")</f>
        <v/>
      </c>
      <c r="BB50" s="43" t="str">
        <f>IF(AND($AH50=BB$10,'Anexo IV'!$G111=TRUE),$E$20/$D$20,"")</f>
        <v/>
      </c>
      <c r="BC50" s="43" t="str">
        <f>IF(AND($AH50=BC$10,'Anexo IV'!$G111=TRUE),$E$20/$D$20,"")</f>
        <v/>
      </c>
      <c r="BD50" s="43" t="str">
        <f>IF(AND($AH50=BD$10,'Anexo IV'!$G111=TRUE),$E$20/$D$20,"")</f>
        <v/>
      </c>
      <c r="BE50" s="43" t="str">
        <f>IF(AND($AH50=BE$10,'Anexo IV'!$G111=TRUE),$E$20/$D$20,"")</f>
        <v/>
      </c>
      <c r="BF50" s="43" t="str">
        <f>IF(AND($AH50=BF$10,'Anexo IV'!$G111=TRUE),$E$20/$D$20,"")</f>
        <v/>
      </c>
      <c r="BG50" s="43" t="str">
        <f>IF(AND($AH50=BG$10,'Anexo IV'!$G111=TRUE),$E$20/$D$20,"")</f>
        <v/>
      </c>
      <c r="BH50" s="43" t="str">
        <f>IF(AND($AH50=BH$10,'Anexo IV'!$G111=TRUE),$E$20/$D$20,"")</f>
        <v/>
      </c>
      <c r="BI50" s="43" t="str">
        <f>IF(AND($AH50=BI$10,'Anexo IV'!$G111=TRUE),$E$20/$D$20,"")</f>
        <v/>
      </c>
      <c r="BJ50" s="43" t="str">
        <f>IF(AND($AH50=BJ$10,'Anexo IV'!$G111=TRUE),$E$20/$D$20,"")</f>
        <v/>
      </c>
      <c r="BK50" s="43" t="str">
        <f>IF(AND($AH50=BK$10,'Anexo IV'!$G111=TRUE),$E$20/$D$20,"")</f>
        <v/>
      </c>
      <c r="BL50" s="43" t="str">
        <f>IF(AND($AH50=BL$10,'Anexo IV'!$G111=TRUE),$E$20/$D$20,"")</f>
        <v/>
      </c>
      <c r="BM50" s="43" t="str">
        <f>IF(AND($AH50=BM$10,'Anexo IV'!$G111=TRUE),$E$20/$D$20,"")</f>
        <v/>
      </c>
      <c r="BN50" s="43" t="str">
        <f>IF(AND($AH50=BN$10,'Anexo IV'!$G111=TRUE),$E$20/$D$20,"")</f>
        <v/>
      </c>
      <c r="BO50" s="43" t="str">
        <f>IF(AND($AH50=BO$10,'Anexo IV'!$G111=TRUE),$E$20/$D$20,"")</f>
        <v/>
      </c>
      <c r="BP50" s="43" t="str">
        <f>IF(AND($AH50=BP$10,'Anexo IV'!$G111=TRUE),$E$20/$D$20,"")</f>
        <v/>
      </c>
      <c r="BQ50" s="43" t="str">
        <f>IF(AND($AH50=BQ$10,'Anexo IV'!$G111=TRUE),$E$20/$D$20,"")</f>
        <v/>
      </c>
      <c r="BR50" s="43" t="str">
        <f>IF(AND($AH50=BR$10,'Anexo IV'!$G111=TRUE),$E$20/$D$20,"")</f>
        <v/>
      </c>
      <c r="BS50" s="43" t="str">
        <f>IF(AND($AH50=BS$10,'Anexo IV'!$G111=TRUE),$E$20/$D$20,"")</f>
        <v/>
      </c>
      <c r="BT50" s="43" t="str">
        <f>IF(AND($AH50=BT$10,'Anexo IV'!$G111=TRUE),$E$20/$D$20,"")</f>
        <v/>
      </c>
      <c r="BU50" s="43" t="str">
        <f>IF(AND($AH50=BU$10,'Anexo IV'!$G111=TRUE),$E$20/$D$20,"")</f>
        <v/>
      </c>
      <c r="BV50" s="43" t="str">
        <f>IF(AND($AH50=BV$10,'Anexo IV'!$G111=TRUE),$E$20/$D$20,"")</f>
        <v/>
      </c>
    </row>
    <row r="51" spans="9:74" ht="26.25" customHeight="1" thickBot="1" x14ac:dyDescent="0.3">
      <c r="S51" s="14"/>
      <c r="T51" s="14"/>
      <c r="U51" s="14"/>
      <c r="V51" s="14"/>
      <c r="W51" s="14"/>
      <c r="X51" s="14"/>
      <c r="Y51" s="14"/>
      <c r="Z51" s="14"/>
      <c r="AA51" s="14"/>
      <c r="AB51" s="14"/>
      <c r="AG51" s="44">
        <v>3</v>
      </c>
      <c r="AH51" s="45">
        <f>SUM(AI51:BV51)</f>
        <v>0</v>
      </c>
      <c r="AI51" s="46" t="b">
        <f>IFERROR(IF(COUNTIF(AI$11:AI$50,"&gt;0")=3,SMALL(AI$11:AI$50,1)),"")</f>
        <v>0</v>
      </c>
      <c r="AJ51" s="46" t="b">
        <f>IFERROR(IF(COUNTIF(AJ$11:AJ$50,"&gt;0")=3,SMALL(AJ$11:AJ$50,1)),"")</f>
        <v>0</v>
      </c>
      <c r="AK51" s="46" t="b">
        <f t="shared" ref="AK51:BV51" si="40">IFERROR(IF(COUNTIF(AK$11:AK$50,"&gt;0")=3,SMALL(AK$11:AK$50,1)),"")</f>
        <v>0</v>
      </c>
      <c r="AL51" s="46" t="b">
        <f t="shared" si="40"/>
        <v>0</v>
      </c>
      <c r="AM51" s="46" t="b">
        <f t="shared" si="40"/>
        <v>0</v>
      </c>
      <c r="AN51" s="46" t="b">
        <f t="shared" si="40"/>
        <v>0</v>
      </c>
      <c r="AO51" s="46" t="b">
        <f t="shared" si="40"/>
        <v>0</v>
      </c>
      <c r="AP51" s="46" t="b">
        <f t="shared" si="40"/>
        <v>0</v>
      </c>
      <c r="AQ51" s="46" t="b">
        <f t="shared" si="40"/>
        <v>0</v>
      </c>
      <c r="AR51" s="46" t="b">
        <f t="shared" si="40"/>
        <v>0</v>
      </c>
      <c r="AS51" s="46" t="b">
        <f t="shared" si="40"/>
        <v>0</v>
      </c>
      <c r="AT51" s="46" t="b">
        <f t="shared" si="40"/>
        <v>0</v>
      </c>
      <c r="AU51" s="46" t="b">
        <f t="shared" si="40"/>
        <v>0</v>
      </c>
      <c r="AV51" s="46" t="b">
        <f t="shared" si="40"/>
        <v>0</v>
      </c>
      <c r="AW51" s="46" t="b">
        <f t="shared" si="40"/>
        <v>0</v>
      </c>
      <c r="AX51" s="46" t="b">
        <f t="shared" si="40"/>
        <v>0</v>
      </c>
      <c r="AY51" s="46" t="b">
        <f t="shared" si="40"/>
        <v>0</v>
      </c>
      <c r="AZ51" s="46" t="b">
        <f t="shared" si="40"/>
        <v>0</v>
      </c>
      <c r="BA51" s="46" t="b">
        <f t="shared" si="40"/>
        <v>0</v>
      </c>
      <c r="BB51" s="46" t="b">
        <f t="shared" si="40"/>
        <v>0</v>
      </c>
      <c r="BC51" s="46" t="b">
        <f t="shared" si="40"/>
        <v>0</v>
      </c>
      <c r="BD51" s="46" t="b">
        <f t="shared" si="40"/>
        <v>0</v>
      </c>
      <c r="BE51" s="46" t="b">
        <f t="shared" si="40"/>
        <v>0</v>
      </c>
      <c r="BF51" s="46" t="b">
        <f t="shared" si="40"/>
        <v>0</v>
      </c>
      <c r="BG51" s="46" t="b">
        <f t="shared" si="40"/>
        <v>0</v>
      </c>
      <c r="BH51" s="46" t="b">
        <f t="shared" si="40"/>
        <v>0</v>
      </c>
      <c r="BI51" s="46" t="b">
        <f t="shared" si="40"/>
        <v>0</v>
      </c>
      <c r="BJ51" s="46" t="b">
        <f t="shared" si="40"/>
        <v>0</v>
      </c>
      <c r="BK51" s="46" t="b">
        <f t="shared" si="40"/>
        <v>0</v>
      </c>
      <c r="BL51" s="46" t="b">
        <f t="shared" si="40"/>
        <v>0</v>
      </c>
      <c r="BM51" s="46" t="b">
        <f t="shared" si="40"/>
        <v>0</v>
      </c>
      <c r="BN51" s="46" t="b">
        <f t="shared" si="40"/>
        <v>0</v>
      </c>
      <c r="BO51" s="46" t="b">
        <f t="shared" si="40"/>
        <v>0</v>
      </c>
      <c r="BP51" s="46" t="b">
        <f t="shared" si="40"/>
        <v>0</v>
      </c>
      <c r="BQ51" s="46" t="b">
        <f t="shared" si="40"/>
        <v>0</v>
      </c>
      <c r="BR51" s="46" t="b">
        <f t="shared" si="40"/>
        <v>0</v>
      </c>
      <c r="BS51" s="46" t="b">
        <f t="shared" si="40"/>
        <v>0</v>
      </c>
      <c r="BT51" s="46" t="b">
        <f t="shared" si="40"/>
        <v>0</v>
      </c>
      <c r="BU51" s="46" t="b">
        <f t="shared" si="40"/>
        <v>0</v>
      </c>
      <c r="BV51" s="46" t="b">
        <f t="shared" si="40"/>
        <v>0</v>
      </c>
    </row>
    <row r="52" spans="9:74" ht="26.25" customHeight="1" thickBot="1" x14ac:dyDescent="0.3">
      <c r="S52" s="14"/>
      <c r="T52" s="14"/>
      <c r="U52" s="14"/>
      <c r="V52" s="14"/>
      <c r="W52" s="14"/>
      <c r="X52" s="14"/>
      <c r="Y52" s="14"/>
      <c r="Z52" s="14"/>
      <c r="AA52" s="14"/>
      <c r="AB52" s="14"/>
      <c r="AG52" s="47">
        <v>4</v>
      </c>
      <c r="AH52" s="45">
        <f>SUM(AI52:BV52)</f>
        <v>0</v>
      </c>
      <c r="AI52" s="46" t="str">
        <f>IFERROR(IF(COUNTIF(AI$11:AI$50,"&gt;0")=4,SMALL(AI$11:AI$50,1)+SMALL(AI$11:AI$50,2),""),"")</f>
        <v/>
      </c>
      <c r="AJ52" s="46" t="str">
        <f>IFERROR(IF(COUNTIF(AJ$11:AJ$50,"&gt;0")=4,SMALL(AJ$11:AJ$50,1)+SMALL(AJ$11:AJ$50,2),""),"")</f>
        <v/>
      </c>
      <c r="AK52" s="46" t="str">
        <f t="shared" ref="AK52:BV52" si="41">IFERROR(IF(COUNTIF(AK$11:AK$50,"&gt;0")=4,SMALL(AK$11:AK$50,1)+SMALL(AK$11:AK$50,2),""),"")</f>
        <v/>
      </c>
      <c r="AL52" s="46" t="str">
        <f t="shared" si="41"/>
        <v/>
      </c>
      <c r="AM52" s="46" t="str">
        <f t="shared" si="41"/>
        <v/>
      </c>
      <c r="AN52" s="46" t="str">
        <f t="shared" si="41"/>
        <v/>
      </c>
      <c r="AO52" s="46" t="str">
        <f t="shared" si="41"/>
        <v/>
      </c>
      <c r="AP52" s="46" t="str">
        <f t="shared" si="41"/>
        <v/>
      </c>
      <c r="AQ52" s="46" t="str">
        <f t="shared" si="41"/>
        <v/>
      </c>
      <c r="AR52" s="46" t="str">
        <f t="shared" si="41"/>
        <v/>
      </c>
      <c r="AS52" s="46" t="str">
        <f t="shared" si="41"/>
        <v/>
      </c>
      <c r="AT52" s="46" t="str">
        <f t="shared" si="41"/>
        <v/>
      </c>
      <c r="AU52" s="46" t="str">
        <f t="shared" si="41"/>
        <v/>
      </c>
      <c r="AV52" s="46" t="str">
        <f t="shared" si="41"/>
        <v/>
      </c>
      <c r="AW52" s="46" t="str">
        <f t="shared" si="41"/>
        <v/>
      </c>
      <c r="AX52" s="46" t="str">
        <f t="shared" si="41"/>
        <v/>
      </c>
      <c r="AY52" s="46" t="str">
        <f t="shared" si="41"/>
        <v/>
      </c>
      <c r="AZ52" s="46" t="str">
        <f t="shared" si="41"/>
        <v/>
      </c>
      <c r="BA52" s="46" t="str">
        <f t="shared" si="41"/>
        <v/>
      </c>
      <c r="BB52" s="46" t="str">
        <f t="shared" si="41"/>
        <v/>
      </c>
      <c r="BC52" s="46" t="str">
        <f t="shared" si="41"/>
        <v/>
      </c>
      <c r="BD52" s="46" t="str">
        <f t="shared" si="41"/>
        <v/>
      </c>
      <c r="BE52" s="46" t="str">
        <f t="shared" si="41"/>
        <v/>
      </c>
      <c r="BF52" s="46" t="str">
        <f t="shared" si="41"/>
        <v/>
      </c>
      <c r="BG52" s="46" t="str">
        <f t="shared" si="41"/>
        <v/>
      </c>
      <c r="BH52" s="46" t="str">
        <f t="shared" si="41"/>
        <v/>
      </c>
      <c r="BI52" s="46" t="str">
        <f t="shared" si="41"/>
        <v/>
      </c>
      <c r="BJ52" s="46" t="str">
        <f t="shared" si="41"/>
        <v/>
      </c>
      <c r="BK52" s="46" t="str">
        <f t="shared" si="41"/>
        <v/>
      </c>
      <c r="BL52" s="46" t="str">
        <f t="shared" si="41"/>
        <v/>
      </c>
      <c r="BM52" s="46" t="str">
        <f t="shared" si="41"/>
        <v/>
      </c>
      <c r="BN52" s="46" t="str">
        <f t="shared" si="41"/>
        <v/>
      </c>
      <c r="BO52" s="46" t="str">
        <f t="shared" si="41"/>
        <v/>
      </c>
      <c r="BP52" s="46" t="str">
        <f t="shared" si="41"/>
        <v/>
      </c>
      <c r="BQ52" s="46" t="str">
        <f t="shared" si="41"/>
        <v/>
      </c>
      <c r="BR52" s="46" t="str">
        <f t="shared" si="41"/>
        <v/>
      </c>
      <c r="BS52" s="46" t="str">
        <f t="shared" si="41"/>
        <v/>
      </c>
      <c r="BT52" s="46" t="str">
        <f t="shared" si="41"/>
        <v/>
      </c>
      <c r="BU52" s="46" t="str">
        <f t="shared" si="41"/>
        <v/>
      </c>
      <c r="BV52" s="46" t="str">
        <f t="shared" si="41"/>
        <v/>
      </c>
    </row>
    <row r="53" spans="9:74" ht="26.25" customHeight="1" thickBot="1" x14ac:dyDescent="0.3">
      <c r="S53" s="14"/>
      <c r="T53" s="14"/>
      <c r="U53" s="14"/>
      <c r="V53" s="14"/>
      <c r="W53" s="14"/>
      <c r="X53" s="14"/>
      <c r="Y53" s="14"/>
      <c r="Z53" s="14"/>
      <c r="AA53" s="14"/>
      <c r="AB53" s="14"/>
      <c r="AG53" s="47">
        <v>5</v>
      </c>
      <c r="AH53" s="45">
        <f>SUM(AI53:BV53)</f>
        <v>0</v>
      </c>
      <c r="AI53" s="46" t="str">
        <f>IFERROR(IF(COUNTIF(AI$11:AI$50,"&gt;0")=5,SMALL(AI$11:AI$50,1)+SMALL(AI$11:AI$50,2)+SMALL(AI$11:AI$50,3),""),"")</f>
        <v/>
      </c>
      <c r="AJ53" s="46" t="str">
        <f>IFERROR(IF(COUNTIF(AJ$11:AJ$50,"&gt;0")=5,SMALL(AJ$11:AJ$50,1)+SMALL(AJ$11:AJ$50,2)+SMALL(AJ$11:AJ$50,3),""),"")</f>
        <v/>
      </c>
      <c r="AK53" s="46" t="str">
        <f t="shared" ref="AK53:BV53" si="42">IFERROR(IF(COUNTIF(AK$11:AK$50,"&gt;0")=5,SMALL(AK$11:AK$50,1)+SMALL(AK$11:AK$50,2)+SMALL(AK$11:AK$50,3),""),"")</f>
        <v/>
      </c>
      <c r="AL53" s="46" t="str">
        <f t="shared" si="42"/>
        <v/>
      </c>
      <c r="AM53" s="46" t="str">
        <f t="shared" si="42"/>
        <v/>
      </c>
      <c r="AN53" s="46" t="str">
        <f t="shared" si="42"/>
        <v/>
      </c>
      <c r="AO53" s="46" t="str">
        <f t="shared" si="42"/>
        <v/>
      </c>
      <c r="AP53" s="46" t="str">
        <f t="shared" si="42"/>
        <v/>
      </c>
      <c r="AQ53" s="46" t="str">
        <f t="shared" si="42"/>
        <v/>
      </c>
      <c r="AR53" s="46" t="str">
        <f t="shared" si="42"/>
        <v/>
      </c>
      <c r="AS53" s="46" t="str">
        <f t="shared" si="42"/>
        <v/>
      </c>
      <c r="AT53" s="46" t="str">
        <f t="shared" si="42"/>
        <v/>
      </c>
      <c r="AU53" s="46" t="str">
        <f t="shared" si="42"/>
        <v/>
      </c>
      <c r="AV53" s="46" t="str">
        <f t="shared" si="42"/>
        <v/>
      </c>
      <c r="AW53" s="46" t="str">
        <f t="shared" si="42"/>
        <v/>
      </c>
      <c r="AX53" s="46" t="str">
        <f t="shared" si="42"/>
        <v/>
      </c>
      <c r="AY53" s="46" t="str">
        <f t="shared" si="42"/>
        <v/>
      </c>
      <c r="AZ53" s="46" t="str">
        <f t="shared" si="42"/>
        <v/>
      </c>
      <c r="BA53" s="46" t="str">
        <f t="shared" si="42"/>
        <v/>
      </c>
      <c r="BB53" s="46" t="str">
        <f t="shared" si="42"/>
        <v/>
      </c>
      <c r="BC53" s="46" t="str">
        <f t="shared" si="42"/>
        <v/>
      </c>
      <c r="BD53" s="46" t="str">
        <f t="shared" si="42"/>
        <v/>
      </c>
      <c r="BE53" s="46" t="str">
        <f t="shared" si="42"/>
        <v/>
      </c>
      <c r="BF53" s="46" t="str">
        <f t="shared" si="42"/>
        <v/>
      </c>
      <c r="BG53" s="46" t="str">
        <f t="shared" si="42"/>
        <v/>
      </c>
      <c r="BH53" s="46" t="str">
        <f t="shared" si="42"/>
        <v/>
      </c>
      <c r="BI53" s="46" t="str">
        <f t="shared" si="42"/>
        <v/>
      </c>
      <c r="BJ53" s="46" t="str">
        <f t="shared" si="42"/>
        <v/>
      </c>
      <c r="BK53" s="46" t="str">
        <f t="shared" si="42"/>
        <v/>
      </c>
      <c r="BL53" s="46" t="str">
        <f t="shared" si="42"/>
        <v/>
      </c>
      <c r="BM53" s="46" t="str">
        <f t="shared" si="42"/>
        <v/>
      </c>
      <c r="BN53" s="46" t="str">
        <f t="shared" si="42"/>
        <v/>
      </c>
      <c r="BO53" s="46" t="str">
        <f t="shared" si="42"/>
        <v/>
      </c>
      <c r="BP53" s="46" t="str">
        <f t="shared" si="42"/>
        <v/>
      </c>
      <c r="BQ53" s="46" t="str">
        <f t="shared" si="42"/>
        <v/>
      </c>
      <c r="BR53" s="46" t="str">
        <f t="shared" si="42"/>
        <v/>
      </c>
      <c r="BS53" s="46" t="str">
        <f t="shared" si="42"/>
        <v/>
      </c>
      <c r="BT53" s="46" t="str">
        <f t="shared" si="42"/>
        <v/>
      </c>
      <c r="BU53" s="46" t="str">
        <f t="shared" si="42"/>
        <v/>
      </c>
      <c r="BV53" s="46" t="str">
        <f t="shared" si="42"/>
        <v/>
      </c>
    </row>
    <row r="54" spans="9:74" ht="26.25" customHeight="1" thickBot="1" x14ac:dyDescent="0.3">
      <c r="S54" s="14"/>
      <c r="T54" s="14"/>
      <c r="U54" s="14"/>
      <c r="V54" s="14"/>
      <c r="W54" s="14"/>
      <c r="X54" s="14"/>
      <c r="Y54" s="14"/>
      <c r="Z54" s="14"/>
      <c r="AA54" s="14"/>
      <c r="AB54" s="14"/>
      <c r="AG54" s="47">
        <v>6</v>
      </c>
      <c r="AH54" s="45">
        <f>SUM(AI54:BV54)</f>
        <v>0</v>
      </c>
      <c r="AI54" s="46" t="str">
        <f>IFERROR(IF(COUNTIF(AI$12:AI$51,"&gt;0")=6,SMALL(AI$12:AI$51,1)+SMALL(AI$12:AI$51,2)+SMALL(AI$12:AI$51,3)+SMALL(AI$11:AI$50,4),""),"")</f>
        <v/>
      </c>
      <c r="AJ54" s="46" t="str">
        <f>IFERROR(IF(COUNTIF(AJ$12:AJ$51,"&gt;0")=6,SMALL(AJ$12:AJ$51,1)+SMALL(AJ$12:AJ$51,2)+SMALL(AJ$12:AJ$51,3)+SMALL(AJ$11:AJ$50,4),""),"")</f>
        <v/>
      </c>
      <c r="AK54" s="46" t="str">
        <f t="shared" ref="AK54:BV54" si="43">IFERROR(IF(COUNTIF(AK$12:AK$51,"&gt;0")=6,SMALL(AK$12:AK$51,1)+SMALL(AK$12:AK$51,2)+SMALL(AK$12:AK$51,3)+SMALL(AK$11:AK$50,4),""),"")</f>
        <v/>
      </c>
      <c r="AL54" s="46" t="str">
        <f t="shared" si="43"/>
        <v/>
      </c>
      <c r="AM54" s="46" t="str">
        <f t="shared" si="43"/>
        <v/>
      </c>
      <c r="AN54" s="46" t="str">
        <f t="shared" si="43"/>
        <v/>
      </c>
      <c r="AO54" s="46" t="str">
        <f t="shared" si="43"/>
        <v/>
      </c>
      <c r="AP54" s="46" t="str">
        <f t="shared" si="43"/>
        <v/>
      </c>
      <c r="AQ54" s="46" t="str">
        <f t="shared" si="43"/>
        <v/>
      </c>
      <c r="AR54" s="46" t="str">
        <f t="shared" si="43"/>
        <v/>
      </c>
      <c r="AS54" s="46" t="str">
        <f t="shared" si="43"/>
        <v/>
      </c>
      <c r="AT54" s="46" t="str">
        <f t="shared" si="43"/>
        <v/>
      </c>
      <c r="AU54" s="46" t="str">
        <f t="shared" si="43"/>
        <v/>
      </c>
      <c r="AV54" s="46" t="str">
        <f t="shared" si="43"/>
        <v/>
      </c>
      <c r="AW54" s="46" t="str">
        <f t="shared" si="43"/>
        <v/>
      </c>
      <c r="AX54" s="46" t="str">
        <f t="shared" si="43"/>
        <v/>
      </c>
      <c r="AY54" s="46" t="str">
        <f t="shared" si="43"/>
        <v/>
      </c>
      <c r="AZ54" s="46" t="str">
        <f t="shared" si="43"/>
        <v/>
      </c>
      <c r="BA54" s="46" t="str">
        <f t="shared" si="43"/>
        <v/>
      </c>
      <c r="BB54" s="46" t="str">
        <f t="shared" si="43"/>
        <v/>
      </c>
      <c r="BC54" s="46" t="str">
        <f t="shared" si="43"/>
        <v/>
      </c>
      <c r="BD54" s="46" t="str">
        <f t="shared" si="43"/>
        <v/>
      </c>
      <c r="BE54" s="46" t="str">
        <f t="shared" si="43"/>
        <v/>
      </c>
      <c r="BF54" s="46" t="str">
        <f t="shared" si="43"/>
        <v/>
      </c>
      <c r="BG54" s="46" t="str">
        <f t="shared" si="43"/>
        <v/>
      </c>
      <c r="BH54" s="46" t="str">
        <f t="shared" si="43"/>
        <v/>
      </c>
      <c r="BI54" s="46" t="str">
        <f t="shared" si="43"/>
        <v/>
      </c>
      <c r="BJ54" s="46" t="str">
        <f t="shared" si="43"/>
        <v/>
      </c>
      <c r="BK54" s="46" t="str">
        <f t="shared" si="43"/>
        <v/>
      </c>
      <c r="BL54" s="46" t="str">
        <f t="shared" si="43"/>
        <v/>
      </c>
      <c r="BM54" s="46" t="str">
        <f t="shared" si="43"/>
        <v/>
      </c>
      <c r="BN54" s="46" t="str">
        <f t="shared" si="43"/>
        <v/>
      </c>
      <c r="BO54" s="46" t="str">
        <f t="shared" si="43"/>
        <v/>
      </c>
      <c r="BP54" s="46" t="str">
        <f t="shared" si="43"/>
        <v/>
      </c>
      <c r="BQ54" s="46" t="str">
        <f t="shared" si="43"/>
        <v/>
      </c>
      <c r="BR54" s="46" t="str">
        <f t="shared" si="43"/>
        <v/>
      </c>
      <c r="BS54" s="46" t="str">
        <f t="shared" si="43"/>
        <v/>
      </c>
      <c r="BT54" s="46" t="str">
        <f t="shared" si="43"/>
        <v/>
      </c>
      <c r="BU54" s="46" t="str">
        <f t="shared" si="43"/>
        <v/>
      </c>
      <c r="BV54" s="46" t="str">
        <f t="shared" si="43"/>
        <v/>
      </c>
    </row>
    <row r="55" spans="9:74" ht="26.25" customHeight="1" x14ac:dyDescent="0.25">
      <c r="S55" s="14"/>
      <c r="T55" s="14"/>
      <c r="U55" s="14"/>
      <c r="V55" s="14"/>
      <c r="W55" s="14"/>
      <c r="X55" s="14"/>
      <c r="Y55" s="14"/>
      <c r="Z55" s="14"/>
      <c r="AA55" s="14"/>
      <c r="AB55" s="14"/>
      <c r="AG55" s="47">
        <v>7</v>
      </c>
      <c r="AH55" s="45">
        <f>SUM(AI55:BV55)</f>
        <v>0</v>
      </c>
      <c r="AI55" s="46" t="str">
        <f>IFERROR(IF(COUNTIF(AI$11:AI$50,"&gt;0")=7,SMALL(AI$11:AI$50,1)+SMALL(AI$11:AI$50,2)+SMALL(AI$11:AI$50,3)+SMALL(AI$11:AI$50,4)+SMALL(AI$11:AI$50,5),""),"")</f>
        <v/>
      </c>
      <c r="AJ55" s="46" t="str">
        <f>IFERROR(IF(COUNTIF(AJ$11:AJ$50,"&gt;0")=7,SMALL(AJ$11:AJ$50,1)+SMALL(AJ$11:AJ$50,2)+SMALL(AJ$11:AJ$50,3)+SMALL(AJ$11:AJ$50,4)+SMALL(AJ$11:AJ$50,5),""),"")</f>
        <v/>
      </c>
      <c r="AK55" s="46" t="str">
        <f t="shared" ref="AK55:BV55" si="44">IFERROR(IF(COUNTIF(AK$11:AK$50,"&gt;0")=7,SMALL(AK$11:AK$50,1)+SMALL(AK$11:AK$50,2)+SMALL(AK$11:AK$50,3)+SMALL(AK$11:AK$50,4)+SMALL(AK$11:AK$50,5),""),"")</f>
        <v/>
      </c>
      <c r="AL55" s="46" t="str">
        <f t="shared" si="44"/>
        <v/>
      </c>
      <c r="AM55" s="46" t="str">
        <f t="shared" si="44"/>
        <v/>
      </c>
      <c r="AN55" s="46" t="str">
        <f t="shared" si="44"/>
        <v/>
      </c>
      <c r="AO55" s="46" t="str">
        <f t="shared" si="44"/>
        <v/>
      </c>
      <c r="AP55" s="46" t="str">
        <f t="shared" si="44"/>
        <v/>
      </c>
      <c r="AQ55" s="46" t="str">
        <f t="shared" si="44"/>
        <v/>
      </c>
      <c r="AR55" s="46" t="str">
        <f t="shared" si="44"/>
        <v/>
      </c>
      <c r="AS55" s="46" t="str">
        <f t="shared" si="44"/>
        <v/>
      </c>
      <c r="AT55" s="46" t="str">
        <f t="shared" si="44"/>
        <v/>
      </c>
      <c r="AU55" s="46" t="str">
        <f t="shared" si="44"/>
        <v/>
      </c>
      <c r="AV55" s="46" t="str">
        <f t="shared" si="44"/>
        <v/>
      </c>
      <c r="AW55" s="46" t="str">
        <f t="shared" si="44"/>
        <v/>
      </c>
      <c r="AX55" s="46" t="str">
        <f t="shared" si="44"/>
        <v/>
      </c>
      <c r="AY55" s="46" t="str">
        <f t="shared" si="44"/>
        <v/>
      </c>
      <c r="AZ55" s="46" t="str">
        <f t="shared" si="44"/>
        <v/>
      </c>
      <c r="BA55" s="46" t="str">
        <f t="shared" si="44"/>
        <v/>
      </c>
      <c r="BB55" s="46" t="str">
        <f t="shared" si="44"/>
        <v/>
      </c>
      <c r="BC55" s="46" t="str">
        <f t="shared" si="44"/>
        <v/>
      </c>
      <c r="BD55" s="46" t="str">
        <f t="shared" si="44"/>
        <v/>
      </c>
      <c r="BE55" s="46" t="str">
        <f t="shared" si="44"/>
        <v/>
      </c>
      <c r="BF55" s="46" t="str">
        <f t="shared" si="44"/>
        <v/>
      </c>
      <c r="BG55" s="46" t="str">
        <f t="shared" si="44"/>
        <v/>
      </c>
      <c r="BH55" s="46" t="str">
        <f t="shared" si="44"/>
        <v/>
      </c>
      <c r="BI55" s="46" t="str">
        <f t="shared" si="44"/>
        <v/>
      </c>
      <c r="BJ55" s="46" t="str">
        <f t="shared" si="44"/>
        <v/>
      </c>
      <c r="BK55" s="46" t="str">
        <f t="shared" si="44"/>
        <v/>
      </c>
      <c r="BL55" s="46" t="str">
        <f t="shared" si="44"/>
        <v/>
      </c>
      <c r="BM55" s="46" t="str">
        <f t="shared" si="44"/>
        <v/>
      </c>
      <c r="BN55" s="46" t="str">
        <f t="shared" si="44"/>
        <v/>
      </c>
      <c r="BO55" s="46" t="str">
        <f t="shared" si="44"/>
        <v/>
      </c>
      <c r="BP55" s="46" t="str">
        <f t="shared" si="44"/>
        <v/>
      </c>
      <c r="BQ55" s="46" t="str">
        <f t="shared" si="44"/>
        <v/>
      </c>
      <c r="BR55" s="46" t="str">
        <f t="shared" si="44"/>
        <v/>
      </c>
      <c r="BS55" s="46" t="str">
        <f t="shared" si="44"/>
        <v/>
      </c>
      <c r="BT55" s="46" t="str">
        <f t="shared" si="44"/>
        <v/>
      </c>
      <c r="BU55" s="46" t="str">
        <f t="shared" si="44"/>
        <v/>
      </c>
      <c r="BV55" s="46" t="str">
        <f t="shared" si="44"/>
        <v/>
      </c>
    </row>
    <row r="56" spans="9:74" ht="26.25" customHeight="1" x14ac:dyDescent="0.25">
      <c r="S56" s="14"/>
      <c r="T56" s="14"/>
      <c r="U56" s="14"/>
      <c r="V56" s="14"/>
      <c r="W56" s="14"/>
      <c r="X56" s="14"/>
      <c r="Y56" s="14"/>
      <c r="Z56" s="14"/>
      <c r="AA56" s="14"/>
      <c r="AB56" s="14"/>
      <c r="AH56" s="48"/>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row>
    <row r="57" spans="9:74" ht="15.75" thickBot="1" x14ac:dyDescent="0.3">
      <c r="S57" s="14"/>
      <c r="T57" s="14"/>
      <c r="U57" s="14"/>
      <c r="V57" s="14"/>
      <c r="W57" s="14"/>
      <c r="X57" s="14"/>
      <c r="Y57" s="14"/>
      <c r="Z57" s="14"/>
      <c r="AA57" s="14"/>
      <c r="AB57" s="14"/>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row>
    <row r="58" spans="9:74" ht="15.75" thickBot="1" x14ac:dyDescent="0.3">
      <c r="I58" s="49"/>
      <c r="S58" s="14"/>
      <c r="T58" s="14"/>
      <c r="U58" s="14"/>
      <c r="V58" s="14"/>
      <c r="W58" s="14"/>
      <c r="X58" s="14"/>
      <c r="Y58" s="14"/>
      <c r="Z58" s="14"/>
      <c r="AA58" s="14"/>
      <c r="AB58" s="14"/>
      <c r="AH58" s="6" t="s">
        <v>106</v>
      </c>
      <c r="AI58" s="50" t="str" cm="1">
        <f t="array" ref="AI58">TRANSPOSE(_xlfn.UNIQUE(AH59:AH93))</f>
        <v/>
      </c>
      <c r="AJ58" s="50"/>
      <c r="AK58" s="50"/>
      <c r="AL58" s="50"/>
      <c r="AM58" s="50"/>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c r="BM58" s="51"/>
      <c r="BN58" s="51"/>
      <c r="BO58" s="51"/>
      <c r="BP58" s="51"/>
      <c r="BQ58" s="51"/>
    </row>
    <row r="59" spans="9:74" x14ac:dyDescent="0.25">
      <c r="S59" s="14"/>
      <c r="T59" s="14"/>
      <c r="U59" s="14"/>
      <c r="V59" s="14"/>
      <c r="W59" s="14"/>
      <c r="X59" s="14"/>
      <c r="Y59" s="14"/>
      <c r="Z59" s="14"/>
      <c r="AA59" s="14"/>
      <c r="AB59" s="14"/>
      <c r="AG59" s="246" t="s">
        <v>63</v>
      </c>
      <c r="AH59" s="12" t="str">
        <f>UPPER('Anexo IV'!F59)</f>
        <v/>
      </c>
      <c r="AI59" s="11" t="str">
        <f>IF(AND($AH59=AI$58,$AE$27&gt;0,'Anexo IV'!$H59=TRUE),$E$27/$D$27,"")</f>
        <v/>
      </c>
      <c r="AJ59" s="11" t="str">
        <f>IF(AND($AH59=AJ$58,$AE$27&gt;0,'Anexo IV'!$H59=TRUE),$E$27/$D$27,"")</f>
        <v/>
      </c>
      <c r="AK59" s="11" t="str">
        <f>IF(AND($AH59=AK$58,$AE$27&gt;0,'Anexo IV'!$H59=TRUE),$E$27/$D$27,"")</f>
        <v/>
      </c>
      <c r="AL59" s="11" t="str">
        <f>IF(AND($AH59=AL$58,$AE$27&gt;0,'Anexo IV'!$H59=TRUE),$E$27/$D$27,"")</f>
        <v/>
      </c>
      <c r="AM59" s="11" t="str">
        <f>IF(AND($AH59=AM$58,$AE$27&gt;0,'Anexo IV'!$H59=TRUE),$E$27/$D$27,"")</f>
        <v/>
      </c>
      <c r="AN59" s="11" t="str">
        <f>IF(AND($AH59=AN$58,$AE$27&gt;0,'Anexo IV'!$H59=TRUE),$E$27/$D$27,"")</f>
        <v/>
      </c>
      <c r="AO59" s="11" t="str">
        <f>IF(AND($AH59=AO$58,$AE$27&gt;0,'Anexo IV'!$H59=TRUE),$E$27/$D$27,"")</f>
        <v/>
      </c>
      <c r="AP59" s="11" t="str">
        <f>IF(AND($AH59=AP$58,$AE$27&gt;0,'Anexo IV'!$H59=TRUE),$E$27/$D$27,"")</f>
        <v/>
      </c>
      <c r="AQ59" s="11" t="str">
        <f>IF(AND($AH59=AQ$58,$AE$27&gt;0,'Anexo IV'!$H59=TRUE),$E$27/$D$27,"")</f>
        <v/>
      </c>
      <c r="AR59" s="11" t="str">
        <f>IF(AND($AH59=AR$58,$AE$27&gt;0,'Anexo IV'!$H59=TRUE),$E$27/$D$27,"")</f>
        <v/>
      </c>
      <c r="AS59" s="11" t="str">
        <f>IF(AND($AH59=AS$58,$AE$27&gt;0,'Anexo IV'!$H59=TRUE),$E$27/$D$27,"")</f>
        <v/>
      </c>
      <c r="AT59" s="11" t="str">
        <f>IF(AND($AH59=AT$58,$AE$27&gt;0,'Anexo IV'!$H59=TRUE),$E$27/$D$27,"")</f>
        <v/>
      </c>
      <c r="AU59" s="11" t="str">
        <f>IF(AND($AH59=AU$58,$AE$27&gt;0,'Anexo IV'!$H59=TRUE),$E$27/$D$27,"")</f>
        <v/>
      </c>
      <c r="AV59" s="11" t="str">
        <f>IF(AND($AH59=AV$58,$AE$27&gt;0,'Anexo IV'!$H59=TRUE),$E$27/$D$27,"")</f>
        <v/>
      </c>
      <c r="AW59" s="11" t="str">
        <f>IF(AND($AH59=AW$58,$AE$27&gt;0,'Anexo IV'!$H59=TRUE),$E$27/$D$27,"")</f>
        <v/>
      </c>
      <c r="AX59" s="11" t="str">
        <f>IF(AND($AH59=AX$58,$AE$27&gt;0,'Anexo IV'!$H59=TRUE),$E$27/$D$27,"")</f>
        <v/>
      </c>
      <c r="AY59" s="11" t="str">
        <f>IF(AND($AH59=AY$58,$AE$27&gt;0,'Anexo IV'!$H59=TRUE),$E$27/$D$27,"")</f>
        <v/>
      </c>
      <c r="AZ59" s="11" t="str">
        <f>IF(AND($AH59=AZ$58,$AE$27&gt;0,'Anexo IV'!$H59=TRUE),$E$27/$D$27,"")</f>
        <v/>
      </c>
      <c r="BA59" s="11" t="str">
        <f>IF(AND($AH59=BA$58,$AE$27&gt;0,'Anexo IV'!$H59=TRUE),$E$27/$D$27,"")</f>
        <v/>
      </c>
      <c r="BB59" s="11" t="str">
        <f>IF(AND($AH59=BB$58,$AE$27&gt;0,'Anexo IV'!$H59=TRUE),$E$27/$D$27,"")</f>
        <v/>
      </c>
      <c r="BC59" s="11" t="str">
        <f>IF(AND($AH59=BC$58,$AE$27&gt;0,'Anexo IV'!$H59=TRUE),$E$27/$D$27,"")</f>
        <v/>
      </c>
      <c r="BD59" s="11" t="str">
        <f>IF(AND($AH59=BD$58,$AE$27&gt;0,'Anexo IV'!$H59=TRUE),$E$27/$D$27,"")</f>
        <v/>
      </c>
      <c r="BE59" s="11" t="str">
        <f>IF(AND($AH59=BE$58,$AE$27&gt;0,'Anexo IV'!$H59=TRUE),$E$27/$D$27,"")</f>
        <v/>
      </c>
      <c r="BF59" s="11" t="str">
        <f>IF(AND($AH59=BF$58,$AE$27&gt;0,'Anexo IV'!$H59=TRUE),$E$27/$D$27,"")</f>
        <v/>
      </c>
      <c r="BG59" s="11" t="str">
        <f>IF(AND($AH59=BG$58,$AE$27&gt;0,'Anexo IV'!$H59=TRUE),$E$27/$D$27,"")</f>
        <v/>
      </c>
      <c r="BH59" s="11" t="str">
        <f>IF(AND($AH59=BH$58,$AE$27&gt;0,'Anexo IV'!$H59=TRUE),$E$27/$D$27,"")</f>
        <v/>
      </c>
      <c r="BI59" s="11" t="str">
        <f>IF(AND($AH59=BI$58,$AE$27&gt;0,'Anexo IV'!$H59=TRUE),$E$27/$D$27,"")</f>
        <v/>
      </c>
      <c r="BJ59" s="11" t="str">
        <f>IF(AND($AH59=BJ$58,$AE$27&gt;0,'Anexo IV'!$H59=TRUE),$E$27/$D$27,"")</f>
        <v/>
      </c>
      <c r="BK59" s="11" t="str">
        <f>IF(AND($AH59=BK$58,$AE$27&gt;0,'Anexo IV'!$H59=TRUE),$E$27/$D$27,"")</f>
        <v/>
      </c>
      <c r="BL59" s="11" t="str">
        <f>IF(AND($AH59=BL$58,$AE$27&gt;0,'Anexo IV'!$H59=TRUE),$E$27/$D$27,"")</f>
        <v/>
      </c>
      <c r="BM59" s="11" t="str">
        <f>IF(AND($AH59=BM$58,$AE$27&gt;0,'Anexo IV'!$H59=TRUE),$E$27/$D$27,"")</f>
        <v/>
      </c>
      <c r="BN59" s="11" t="str">
        <f>IF(AND($AH59=BN$58,$AE$27&gt;0,'Anexo IV'!$H59=TRUE),$E$27/$D$27,"")</f>
        <v/>
      </c>
      <c r="BO59" s="11" t="str">
        <f>IF(AND($AH59=BO$58,$AE$27&gt;0,'Anexo IV'!$H59=TRUE),$E$27/$D$27,"")</f>
        <v/>
      </c>
      <c r="BP59" s="11" t="str">
        <f>IF(AND($AH59=BP$58,$AE$27&gt;0,'Anexo IV'!$H59=TRUE),$E$27/$D$27,"")</f>
        <v/>
      </c>
      <c r="BQ59" s="11" t="str">
        <f>IF(AND($AH59=BQ$58,$AE$27&gt;0,'Anexo IV'!$H59=TRUE),$E$27/$D$27,"")</f>
        <v/>
      </c>
    </row>
    <row r="60" spans="9:74" x14ac:dyDescent="0.25">
      <c r="S60" s="14"/>
      <c r="T60" s="14"/>
      <c r="U60" s="14"/>
      <c r="V60" s="14"/>
      <c r="W60" s="14"/>
      <c r="X60" s="14"/>
      <c r="Y60" s="14"/>
      <c r="Z60" s="14"/>
      <c r="AA60" s="14"/>
      <c r="AB60" s="14"/>
      <c r="AG60" s="246"/>
      <c r="AH60" s="12" t="str">
        <f>UPPER('Anexo IV'!F60)</f>
        <v/>
      </c>
      <c r="AI60" s="11" t="str">
        <f>IF(AND($AH60=AI$58,$AE$27&gt;0,'Anexo IV'!$H60=TRUE),$E$27/$D$27,"")</f>
        <v/>
      </c>
      <c r="AJ60" s="11" t="str">
        <f>IF(AND($AH60=AJ$58,$AE$27&gt;0,'Anexo IV'!$H60=TRUE),$E$27/$D$27,"")</f>
        <v/>
      </c>
      <c r="AK60" s="11" t="str">
        <f>IF(AND($AH60=AK$58,$AE$27&gt;0,'Anexo IV'!$H60=TRUE),$E$27/$D$27,"")</f>
        <v/>
      </c>
      <c r="AL60" s="11" t="str">
        <f>IF(AND($AH60=AL$58,$AE$27&gt;0,'Anexo IV'!$H60=TRUE),$E$27/$D$27,"")</f>
        <v/>
      </c>
      <c r="AM60" s="11" t="str">
        <f>IF(AND($AH60=AM$58,$AE$27&gt;0,'Anexo IV'!$H60=TRUE),$E$27/$D$27,"")</f>
        <v/>
      </c>
      <c r="AN60" s="11" t="str">
        <f>IF(AND($AH60=AN$58,$AE$27&gt;0,'Anexo IV'!$H60=TRUE),$E$27/$D$27,"")</f>
        <v/>
      </c>
      <c r="AO60" s="11" t="str">
        <f>IF(AND($AH60=AO$58,$AE$27&gt;0,'Anexo IV'!$H60=TRUE),$E$27/$D$27,"")</f>
        <v/>
      </c>
      <c r="AP60" s="11" t="str">
        <f>IF(AND($AH60=AP$58,$AE$27&gt;0,'Anexo IV'!$H60=TRUE),$E$27/$D$27,"")</f>
        <v/>
      </c>
      <c r="AQ60" s="11" t="str">
        <f>IF(AND($AH60=AQ$58,$AE$27&gt;0,'Anexo IV'!$H60=TRUE),$E$27/$D$27,"")</f>
        <v/>
      </c>
      <c r="AR60" s="11" t="str">
        <f>IF(AND($AH60=AR$58,$AE$27&gt;0,'Anexo IV'!$H60=TRUE),$E$27/$D$27,"")</f>
        <v/>
      </c>
      <c r="AS60" s="11" t="str">
        <f>IF(AND($AH60=AS$58,$AE$27&gt;0,'Anexo IV'!$H60=TRUE),$E$27/$D$27,"")</f>
        <v/>
      </c>
      <c r="AT60" s="11" t="str">
        <f>IF(AND($AH60=AT$58,$AE$27&gt;0,'Anexo IV'!$H60=TRUE),$E$27/$D$27,"")</f>
        <v/>
      </c>
      <c r="AU60" s="11" t="str">
        <f>IF(AND($AH60=AU$58,$AE$27&gt;0,'Anexo IV'!$H60=TRUE),$E$27/$D$27,"")</f>
        <v/>
      </c>
      <c r="AV60" s="11" t="str">
        <f>IF(AND($AH60=AV$58,$AE$27&gt;0,'Anexo IV'!$H60=TRUE),$E$27/$D$27,"")</f>
        <v/>
      </c>
      <c r="AW60" s="11" t="str">
        <f>IF(AND($AH60=AW$58,$AE$27&gt;0,'Anexo IV'!$H60=TRUE),$E$27/$D$27,"")</f>
        <v/>
      </c>
      <c r="AX60" s="11" t="str">
        <f>IF(AND($AH60=AX$58,$AE$27&gt;0,'Anexo IV'!$H60=TRUE),$E$27/$D$27,"")</f>
        <v/>
      </c>
      <c r="AY60" s="11" t="str">
        <f>IF(AND($AH60=AY$58,$AE$27&gt;0,'Anexo IV'!$H60=TRUE),$E$27/$D$27,"")</f>
        <v/>
      </c>
      <c r="AZ60" s="11" t="str">
        <f>IF(AND($AH60=AZ$58,$AE$27&gt;0,'Anexo IV'!$H60=TRUE),$E$27/$D$27,"")</f>
        <v/>
      </c>
      <c r="BA60" s="11" t="str">
        <f>IF(AND($AH60=BA$58,$AE$27&gt;0,'Anexo IV'!$H60=TRUE),$E$27/$D$27,"")</f>
        <v/>
      </c>
      <c r="BB60" s="11" t="str">
        <f>IF(AND($AH60=BB$58,$AE$27&gt;0,'Anexo IV'!$H60=TRUE),$E$27/$D$27,"")</f>
        <v/>
      </c>
      <c r="BC60" s="11" t="str">
        <f>IF(AND($AH60=BC$58,$AE$27&gt;0,'Anexo IV'!$H60=TRUE),$E$27/$D$27,"")</f>
        <v/>
      </c>
      <c r="BD60" s="11" t="str">
        <f>IF(AND($AH60=BD$58,$AE$27&gt;0,'Anexo IV'!$H60=TRUE),$E$27/$D$27,"")</f>
        <v/>
      </c>
      <c r="BE60" s="11" t="str">
        <f>IF(AND($AH60=BE$58,$AE$27&gt;0,'Anexo IV'!$H60=TRUE),$E$27/$D$27,"")</f>
        <v/>
      </c>
      <c r="BF60" s="11" t="str">
        <f>IF(AND($AH60=BF$58,$AE$27&gt;0,'Anexo IV'!$H60=TRUE),$E$27/$D$27,"")</f>
        <v/>
      </c>
      <c r="BG60" s="11" t="str">
        <f>IF(AND($AH60=BG$58,$AE$27&gt;0,'Anexo IV'!$H60=TRUE),$E$27/$D$27,"")</f>
        <v/>
      </c>
      <c r="BH60" s="11" t="str">
        <f>IF(AND($AH60=BH$58,$AE$27&gt;0,'Anexo IV'!$H60=TRUE),$E$27/$D$27,"")</f>
        <v/>
      </c>
      <c r="BI60" s="11" t="str">
        <f>IF(AND($AH60=BI$58,$AE$27&gt;0,'Anexo IV'!$H60=TRUE),$E$27/$D$27,"")</f>
        <v/>
      </c>
      <c r="BJ60" s="11" t="str">
        <f>IF(AND($AH60=BJ$58,$AE$27&gt;0,'Anexo IV'!$H60=TRUE),$E$27/$D$27,"")</f>
        <v/>
      </c>
      <c r="BK60" s="11" t="str">
        <f>IF(AND($AH60=BK$58,$AE$27&gt;0,'Anexo IV'!$H60=TRUE),$E$27/$D$27,"")</f>
        <v/>
      </c>
      <c r="BL60" s="11" t="str">
        <f>IF(AND($AH60=BL$58,$AE$27&gt;0,'Anexo IV'!$H60=TRUE),$E$27/$D$27,"")</f>
        <v/>
      </c>
      <c r="BM60" s="11" t="str">
        <f>IF(AND($AH60=BM$58,$AE$27&gt;0,'Anexo IV'!$H60=TRUE),$E$27/$D$27,"")</f>
        <v/>
      </c>
      <c r="BN60" s="11" t="str">
        <f>IF(AND($AH60=BN$58,$AE$27&gt;0,'Anexo IV'!$H60=TRUE),$E$27/$D$27,"")</f>
        <v/>
      </c>
      <c r="BO60" s="11" t="str">
        <f>IF(AND($AH60=BO$58,$AE$27&gt;0,'Anexo IV'!$H60=TRUE),$E$27/$D$27,"")</f>
        <v/>
      </c>
      <c r="BP60" s="11" t="str">
        <f>IF(AND($AH60=BP$58,$AE$27&gt;0,'Anexo IV'!$H60=TRUE),$E$27/$D$27,"")</f>
        <v/>
      </c>
      <c r="BQ60" s="11" t="str">
        <f>IF(AND($AH60=BQ$58,$AE$27&gt;0,'Anexo IV'!$H60=TRUE),$E$27/$D$27,"")</f>
        <v/>
      </c>
    </row>
    <row r="61" spans="9:74" x14ac:dyDescent="0.25">
      <c r="S61" s="14"/>
      <c r="T61" s="14"/>
      <c r="U61" s="14"/>
      <c r="V61" s="14"/>
      <c r="W61" s="14"/>
      <c r="X61" s="14"/>
      <c r="Y61" s="14"/>
      <c r="Z61" s="14"/>
      <c r="AA61" s="14"/>
      <c r="AB61" s="14"/>
      <c r="AG61" s="246"/>
      <c r="AH61" s="12" t="str">
        <f>UPPER('Anexo IV'!F61)</f>
        <v/>
      </c>
      <c r="AI61" s="11" t="str">
        <f>IF(AND($AH61=AI$58,$AE$27&gt;0,'Anexo IV'!$H61=TRUE),$E$27/$D$27,"")</f>
        <v/>
      </c>
      <c r="AJ61" s="11" t="str">
        <f>IF(AND($AH61=AJ$58,$AE$27&gt;0,'Anexo IV'!$H61=TRUE),$E$27/$D$27,"")</f>
        <v/>
      </c>
      <c r="AK61" s="11" t="str">
        <f>IF(AND($AH61=AK$58,$AE$27&gt;0,'Anexo IV'!$H61=TRUE),$E$27/$D$27,"")</f>
        <v/>
      </c>
      <c r="AL61" s="11" t="str">
        <f>IF(AND($AH61=AL$58,$AE$27&gt;0,'Anexo IV'!$H61=TRUE),$E$27/$D$27,"")</f>
        <v/>
      </c>
      <c r="AM61" s="11" t="str">
        <f>IF(AND($AH61=AM$58,$AE$27&gt;0,'Anexo IV'!$H61=TRUE),$E$27/$D$27,"")</f>
        <v/>
      </c>
      <c r="AN61" s="11" t="str">
        <f>IF(AND($AH61=AN$58,$AE$27&gt;0,'Anexo IV'!$H61=TRUE),$E$27/$D$27,"")</f>
        <v/>
      </c>
      <c r="AO61" s="11" t="str">
        <f>IF(AND($AH61=AO$58,$AE$27&gt;0,'Anexo IV'!$H61=TRUE),$E$27/$D$27,"")</f>
        <v/>
      </c>
      <c r="AP61" s="11" t="str">
        <f>IF(AND($AH61=AP$58,$AE$27&gt;0,'Anexo IV'!$H61=TRUE),$E$27/$D$27,"")</f>
        <v/>
      </c>
      <c r="AQ61" s="11" t="str">
        <f>IF(AND($AH61=AQ$58,$AE$27&gt;0,'Anexo IV'!$H61=TRUE),$E$27/$D$27,"")</f>
        <v/>
      </c>
      <c r="AR61" s="11" t="str">
        <f>IF(AND($AH61=AR$58,$AE$27&gt;0,'Anexo IV'!$H61=TRUE),$E$27/$D$27,"")</f>
        <v/>
      </c>
      <c r="AS61" s="11" t="str">
        <f>IF(AND($AH61=AS$58,$AE$27&gt;0,'Anexo IV'!$H61=TRUE),$E$27/$D$27,"")</f>
        <v/>
      </c>
      <c r="AT61" s="11" t="str">
        <f>IF(AND($AH61=AT$58,$AE$27&gt;0,'Anexo IV'!$H61=TRUE),$E$27/$D$27,"")</f>
        <v/>
      </c>
      <c r="AU61" s="11" t="str">
        <f>IF(AND($AH61=AU$58,$AE$27&gt;0,'Anexo IV'!$H61=TRUE),$E$27/$D$27,"")</f>
        <v/>
      </c>
      <c r="AV61" s="11" t="str">
        <f>IF(AND($AH61=AV$58,$AE$27&gt;0,'Anexo IV'!$H61=TRUE),$E$27/$D$27,"")</f>
        <v/>
      </c>
      <c r="AW61" s="11" t="str">
        <f>IF(AND($AH61=AW$58,$AE$27&gt;0,'Anexo IV'!$H61=TRUE),$E$27/$D$27,"")</f>
        <v/>
      </c>
      <c r="AX61" s="11" t="str">
        <f>IF(AND($AH61=AX$58,$AE$27&gt;0,'Anexo IV'!$H61=TRUE),$E$27/$D$27,"")</f>
        <v/>
      </c>
      <c r="AY61" s="11" t="str">
        <f>IF(AND($AH61=AY$58,$AE$27&gt;0,'Anexo IV'!$H61=TRUE),$E$27/$D$27,"")</f>
        <v/>
      </c>
      <c r="AZ61" s="11" t="str">
        <f>IF(AND($AH61=AZ$58,$AE$27&gt;0,'Anexo IV'!$H61=TRUE),$E$27/$D$27,"")</f>
        <v/>
      </c>
      <c r="BA61" s="11" t="str">
        <f>IF(AND($AH61=BA$58,$AE$27&gt;0,'Anexo IV'!$H61=TRUE),$E$27/$D$27,"")</f>
        <v/>
      </c>
      <c r="BB61" s="11" t="str">
        <f>IF(AND($AH61=BB$58,$AE$27&gt;0,'Anexo IV'!$H61=TRUE),$E$27/$D$27,"")</f>
        <v/>
      </c>
      <c r="BC61" s="11" t="str">
        <f>IF(AND($AH61=BC$58,$AE$27&gt;0,'Anexo IV'!$H61=TRUE),$E$27/$D$27,"")</f>
        <v/>
      </c>
      <c r="BD61" s="11" t="str">
        <f>IF(AND($AH61=BD$58,$AE$27&gt;0,'Anexo IV'!$H61=TRUE),$E$27/$D$27,"")</f>
        <v/>
      </c>
      <c r="BE61" s="11" t="str">
        <f>IF(AND($AH61=BE$58,$AE$27&gt;0,'Anexo IV'!$H61=TRUE),$E$27/$D$27,"")</f>
        <v/>
      </c>
      <c r="BF61" s="11" t="str">
        <f>IF(AND($AH61=BF$58,$AE$27&gt;0,'Anexo IV'!$H61=TRUE),$E$27/$D$27,"")</f>
        <v/>
      </c>
      <c r="BG61" s="11" t="str">
        <f>IF(AND($AH61=BG$58,$AE$27&gt;0,'Anexo IV'!$H61=TRUE),$E$27/$D$27,"")</f>
        <v/>
      </c>
      <c r="BH61" s="11" t="str">
        <f>IF(AND($AH61=BH$58,$AE$27&gt;0,'Anexo IV'!$H61=TRUE),$E$27/$D$27,"")</f>
        <v/>
      </c>
      <c r="BI61" s="11" t="str">
        <f>IF(AND($AH61=BI$58,$AE$27&gt;0,'Anexo IV'!$H61=TRUE),$E$27/$D$27,"")</f>
        <v/>
      </c>
      <c r="BJ61" s="11" t="str">
        <f>IF(AND($AH61=BJ$58,$AE$27&gt;0,'Anexo IV'!$H61=TRUE),$E$27/$D$27,"")</f>
        <v/>
      </c>
      <c r="BK61" s="11" t="str">
        <f>IF(AND($AH61=BK$58,$AE$27&gt;0,'Anexo IV'!$H61=TRUE),$E$27/$D$27,"")</f>
        <v/>
      </c>
      <c r="BL61" s="11" t="str">
        <f>IF(AND($AH61=BL$58,$AE$27&gt;0,'Anexo IV'!$H61=TRUE),$E$27/$D$27,"")</f>
        <v/>
      </c>
      <c r="BM61" s="11" t="str">
        <f>IF(AND($AH61=BM$58,$AE$27&gt;0,'Anexo IV'!$H61=TRUE),$E$27/$D$27,"")</f>
        <v/>
      </c>
      <c r="BN61" s="11" t="str">
        <f>IF(AND($AH61=BN$58,$AE$27&gt;0,'Anexo IV'!$H61=TRUE),$E$27/$D$27,"")</f>
        <v/>
      </c>
      <c r="BO61" s="11" t="str">
        <f>IF(AND($AH61=BO$58,$AE$27&gt;0,'Anexo IV'!$H61=TRUE),$E$27/$D$27,"")</f>
        <v/>
      </c>
      <c r="BP61" s="11" t="str">
        <f>IF(AND($AH61=BP$58,$AE$27&gt;0,'Anexo IV'!$H61=TRUE),$E$27/$D$27,"")</f>
        <v/>
      </c>
      <c r="BQ61" s="11" t="str">
        <f>IF(AND($AH61=BQ$58,$AE$27&gt;0,'Anexo IV'!$H61=TRUE),$E$27/$D$27,"")</f>
        <v/>
      </c>
    </row>
    <row r="62" spans="9:74" x14ac:dyDescent="0.25">
      <c r="S62" s="14"/>
      <c r="T62" s="14"/>
      <c r="U62" s="14"/>
      <c r="V62" s="14"/>
      <c r="W62" s="14"/>
      <c r="X62" s="14"/>
      <c r="Y62" s="14"/>
      <c r="Z62" s="14"/>
      <c r="AA62" s="14"/>
      <c r="AB62" s="14"/>
      <c r="AG62" s="246"/>
      <c r="AH62" s="12" t="str">
        <f>UPPER('Anexo IV'!F62)</f>
        <v/>
      </c>
      <c r="AI62" s="11" t="str">
        <f>IF(AND($AH62=AI$58,$AE$27&gt;0,'Anexo IV'!$H62=TRUE),$E$27/$D$27,"")</f>
        <v/>
      </c>
      <c r="AJ62" s="11" t="str">
        <f>IF(AND($AH62=AJ$58,$AE$27&gt;0,'Anexo IV'!$H62=TRUE),$E$27/$D$27,"")</f>
        <v/>
      </c>
      <c r="AK62" s="11" t="str">
        <f>IF(AND($AH62=AK$58,$AE$27&gt;0,'Anexo IV'!$H62=TRUE),$E$27/$D$27,"")</f>
        <v/>
      </c>
      <c r="AL62" s="11" t="str">
        <f>IF(AND($AH62=AL$58,$AE$27&gt;0,'Anexo IV'!$H62=TRUE),$E$27/$D$27,"")</f>
        <v/>
      </c>
      <c r="AM62" s="11" t="str">
        <f>IF(AND($AH62=AM$58,$AE$27&gt;0,'Anexo IV'!$H62=TRUE),$E$27/$D$27,"")</f>
        <v/>
      </c>
      <c r="AN62" s="11" t="str">
        <f>IF(AND($AH62=AN$58,$AE$27&gt;0,'Anexo IV'!$H62=TRUE),$E$27/$D$27,"")</f>
        <v/>
      </c>
      <c r="AO62" s="11" t="str">
        <f>IF(AND($AH62=AO$58,$AE$27&gt;0,'Anexo IV'!$H62=TRUE),$E$27/$D$27,"")</f>
        <v/>
      </c>
      <c r="AP62" s="11" t="str">
        <f>IF(AND($AH62=AP$58,$AE$27&gt;0,'Anexo IV'!$H62=TRUE),$E$27/$D$27,"")</f>
        <v/>
      </c>
      <c r="AQ62" s="11" t="str">
        <f>IF(AND($AH62=AQ$58,$AE$27&gt;0,'Anexo IV'!$H62=TRUE),$E$27/$D$27,"")</f>
        <v/>
      </c>
      <c r="AR62" s="11" t="str">
        <f>IF(AND($AH62=AR$58,$AE$27&gt;0,'Anexo IV'!$H62=TRUE),$E$27/$D$27,"")</f>
        <v/>
      </c>
      <c r="AS62" s="11" t="str">
        <f>IF(AND($AH62=AS$58,$AE$27&gt;0,'Anexo IV'!$H62=TRUE),$E$27/$D$27,"")</f>
        <v/>
      </c>
      <c r="AT62" s="11" t="str">
        <f>IF(AND($AH62=AT$58,$AE$27&gt;0,'Anexo IV'!$H62=TRUE),$E$27/$D$27,"")</f>
        <v/>
      </c>
      <c r="AU62" s="11" t="str">
        <f>IF(AND($AH62=AU$58,$AE$27&gt;0,'Anexo IV'!$H62=TRUE),$E$27/$D$27,"")</f>
        <v/>
      </c>
      <c r="AV62" s="11" t="str">
        <f>IF(AND($AH62=AV$58,$AE$27&gt;0,'Anexo IV'!$H62=TRUE),$E$27/$D$27,"")</f>
        <v/>
      </c>
      <c r="AW62" s="11" t="str">
        <f>IF(AND($AH62=AW$58,$AE$27&gt;0,'Anexo IV'!$H62=TRUE),$E$27/$D$27,"")</f>
        <v/>
      </c>
      <c r="AX62" s="11" t="str">
        <f>IF(AND($AH62=AX$58,$AE$27&gt;0,'Anexo IV'!$H62=TRUE),$E$27/$D$27,"")</f>
        <v/>
      </c>
      <c r="AY62" s="11" t="str">
        <f>IF(AND($AH62=AY$58,$AE$27&gt;0,'Anexo IV'!$H62=TRUE),$E$27/$D$27,"")</f>
        <v/>
      </c>
      <c r="AZ62" s="11" t="str">
        <f>IF(AND($AH62=AZ$58,$AE$27&gt;0,'Anexo IV'!$H62=TRUE),$E$27/$D$27,"")</f>
        <v/>
      </c>
      <c r="BA62" s="11" t="str">
        <f>IF(AND($AH62=BA$58,$AE$27&gt;0,'Anexo IV'!$H62=TRUE),$E$27/$D$27,"")</f>
        <v/>
      </c>
      <c r="BB62" s="11" t="str">
        <f>IF(AND($AH62=BB$58,$AE$27&gt;0,'Anexo IV'!$H62=TRUE),$E$27/$D$27,"")</f>
        <v/>
      </c>
      <c r="BC62" s="11" t="str">
        <f>IF(AND($AH62=BC$58,$AE$27&gt;0,'Anexo IV'!$H62=TRUE),$E$27/$D$27,"")</f>
        <v/>
      </c>
      <c r="BD62" s="11" t="str">
        <f>IF(AND($AH62=BD$58,$AE$27&gt;0,'Anexo IV'!$H62=TRUE),$E$27/$D$27,"")</f>
        <v/>
      </c>
      <c r="BE62" s="11" t="str">
        <f>IF(AND($AH62=BE$58,$AE$27&gt;0,'Anexo IV'!$H62=TRUE),$E$27/$D$27,"")</f>
        <v/>
      </c>
      <c r="BF62" s="11" t="str">
        <f>IF(AND($AH62=BF$58,$AE$27&gt;0,'Anexo IV'!$H62=TRUE),$E$27/$D$27,"")</f>
        <v/>
      </c>
      <c r="BG62" s="11" t="str">
        <f>IF(AND($AH62=BG$58,$AE$27&gt;0,'Anexo IV'!$H62=TRUE),$E$27/$D$27,"")</f>
        <v/>
      </c>
      <c r="BH62" s="11" t="str">
        <f>IF(AND($AH62=BH$58,$AE$27&gt;0,'Anexo IV'!$H62=TRUE),$E$27/$D$27,"")</f>
        <v/>
      </c>
      <c r="BI62" s="11" t="str">
        <f>IF(AND($AH62=BI$58,$AE$27&gt;0,'Anexo IV'!$H62=TRUE),$E$27/$D$27,"")</f>
        <v/>
      </c>
      <c r="BJ62" s="11" t="str">
        <f>IF(AND($AH62=BJ$58,$AE$27&gt;0,'Anexo IV'!$H62=TRUE),$E$27/$D$27,"")</f>
        <v/>
      </c>
      <c r="BK62" s="11" t="str">
        <f>IF(AND($AH62=BK$58,$AE$27&gt;0,'Anexo IV'!$H62=TRUE),$E$27/$D$27,"")</f>
        <v/>
      </c>
      <c r="BL62" s="11" t="str">
        <f>IF(AND($AH62=BL$58,$AE$27&gt;0,'Anexo IV'!$H62=TRUE),$E$27/$D$27,"")</f>
        <v/>
      </c>
      <c r="BM62" s="11" t="str">
        <f>IF(AND($AH62=BM$58,$AE$27&gt;0,'Anexo IV'!$H62=TRUE),$E$27/$D$27,"")</f>
        <v/>
      </c>
      <c r="BN62" s="11" t="str">
        <f>IF(AND($AH62=BN$58,$AE$27&gt;0,'Anexo IV'!$H62=TRUE),$E$27/$D$27,"")</f>
        <v/>
      </c>
      <c r="BO62" s="11" t="str">
        <f>IF(AND($AH62=BO$58,$AE$27&gt;0,'Anexo IV'!$H62=TRUE),$E$27/$D$27,"")</f>
        <v/>
      </c>
      <c r="BP62" s="11" t="str">
        <f>IF(AND($AH62=BP$58,$AE$27&gt;0,'Anexo IV'!$H62=TRUE),$E$27/$D$27,"")</f>
        <v/>
      </c>
      <c r="BQ62" s="11" t="str">
        <f>IF(AND($AH62=BQ$58,$AE$27&gt;0,'Anexo IV'!$H62=TRUE),$E$27/$D$27,"")</f>
        <v/>
      </c>
    </row>
    <row r="63" spans="9:74" x14ac:dyDescent="0.25">
      <c r="S63" s="14"/>
      <c r="T63" s="14"/>
      <c r="U63" s="14"/>
      <c r="V63" s="14"/>
      <c r="W63" s="14"/>
      <c r="X63" s="14"/>
      <c r="Y63" s="14"/>
      <c r="Z63" s="14"/>
      <c r="AA63" s="14"/>
      <c r="AB63" s="14"/>
      <c r="AG63" s="246"/>
      <c r="AH63" s="12" t="str">
        <f>UPPER('Anexo IV'!F63)</f>
        <v/>
      </c>
      <c r="AI63" s="11" t="str">
        <f>IF(AND($AH63=AI$58,$AE$27&gt;0,'Anexo IV'!$H63=TRUE),$E$27/$D$27,"")</f>
        <v/>
      </c>
      <c r="AJ63" s="11" t="str">
        <f>IF(AND($AH63=AJ$58,$AE$27&gt;0,'Anexo IV'!$H63=TRUE),$E$27/$D$27,"")</f>
        <v/>
      </c>
      <c r="AK63" s="11" t="str">
        <f>IF(AND($AH63=AK$58,$AE$27&gt;0,'Anexo IV'!$H63=TRUE),$E$27/$D$27,"")</f>
        <v/>
      </c>
      <c r="AL63" s="11" t="str">
        <f>IF(AND($AH63=AL$58,$AE$27&gt;0,'Anexo IV'!$H63=TRUE),$E$27/$D$27,"")</f>
        <v/>
      </c>
      <c r="AM63" s="11" t="str">
        <f>IF(AND($AH63=AM$58,$AE$27&gt;0,'Anexo IV'!$H63=TRUE),$E$27/$D$27,"")</f>
        <v/>
      </c>
      <c r="AN63" s="11" t="str">
        <f>IF(AND($AH63=AN$58,$AE$27&gt;0,'Anexo IV'!$H63=TRUE),$E$27/$D$27,"")</f>
        <v/>
      </c>
      <c r="AO63" s="11" t="str">
        <f>IF(AND($AH63=AO$58,$AE$27&gt;0,'Anexo IV'!$H63=TRUE),$E$27/$D$27,"")</f>
        <v/>
      </c>
      <c r="AP63" s="11" t="str">
        <f>IF(AND($AH63=AP$58,$AE$27&gt;0,'Anexo IV'!$H63=TRUE),$E$27/$D$27,"")</f>
        <v/>
      </c>
      <c r="AQ63" s="11" t="str">
        <f>IF(AND($AH63=AQ$58,$AE$27&gt;0,'Anexo IV'!$H63=TRUE),$E$27/$D$27,"")</f>
        <v/>
      </c>
      <c r="AR63" s="11" t="str">
        <f>IF(AND($AH63=AR$58,$AE$27&gt;0,'Anexo IV'!$H63=TRUE),$E$27/$D$27,"")</f>
        <v/>
      </c>
      <c r="AS63" s="11" t="str">
        <f>IF(AND($AH63=AS$58,$AE$27&gt;0,'Anexo IV'!$H63=TRUE),$E$27/$D$27,"")</f>
        <v/>
      </c>
      <c r="AT63" s="11" t="str">
        <f>IF(AND($AH63=AT$58,$AE$27&gt;0,'Anexo IV'!$H63=TRUE),$E$27/$D$27,"")</f>
        <v/>
      </c>
      <c r="AU63" s="11" t="str">
        <f>IF(AND($AH63=AU$58,$AE$27&gt;0,'Anexo IV'!$H63=TRUE),$E$27/$D$27,"")</f>
        <v/>
      </c>
      <c r="AV63" s="11" t="str">
        <f>IF(AND($AH63=AV$58,$AE$27&gt;0,'Anexo IV'!$H63=TRUE),$E$27/$D$27,"")</f>
        <v/>
      </c>
      <c r="AW63" s="11" t="str">
        <f>IF(AND($AH63=AW$58,$AE$27&gt;0,'Anexo IV'!$H63=TRUE),$E$27/$D$27,"")</f>
        <v/>
      </c>
      <c r="AX63" s="11" t="str">
        <f>IF(AND($AH63=AX$58,$AE$27&gt;0,'Anexo IV'!$H63=TRUE),$E$27/$D$27,"")</f>
        <v/>
      </c>
      <c r="AY63" s="11" t="str">
        <f>IF(AND($AH63=AY$58,$AE$27&gt;0,'Anexo IV'!$H63=TRUE),$E$27/$D$27,"")</f>
        <v/>
      </c>
      <c r="AZ63" s="11" t="str">
        <f>IF(AND($AH63=AZ$58,$AE$27&gt;0,'Anexo IV'!$H63=TRUE),$E$27/$D$27,"")</f>
        <v/>
      </c>
      <c r="BA63" s="11" t="str">
        <f>IF(AND($AH63=BA$58,$AE$27&gt;0,'Anexo IV'!$H63=TRUE),$E$27/$D$27,"")</f>
        <v/>
      </c>
      <c r="BB63" s="11" t="str">
        <f>IF(AND($AH63=BB$58,$AE$27&gt;0,'Anexo IV'!$H63=TRUE),$E$27/$D$27,"")</f>
        <v/>
      </c>
      <c r="BC63" s="11" t="str">
        <f>IF(AND($AH63=BC$58,$AE$27&gt;0,'Anexo IV'!$H63=TRUE),$E$27/$D$27,"")</f>
        <v/>
      </c>
      <c r="BD63" s="11" t="str">
        <f>IF(AND($AH63=BD$58,$AE$27&gt;0,'Anexo IV'!$H63=TRUE),$E$27/$D$27,"")</f>
        <v/>
      </c>
      <c r="BE63" s="11" t="str">
        <f>IF(AND($AH63=BE$58,$AE$27&gt;0,'Anexo IV'!$H63=TRUE),$E$27/$D$27,"")</f>
        <v/>
      </c>
      <c r="BF63" s="11" t="str">
        <f>IF(AND($AH63=BF$58,$AE$27&gt;0,'Anexo IV'!$H63=TRUE),$E$27/$D$27,"")</f>
        <v/>
      </c>
      <c r="BG63" s="11" t="str">
        <f>IF(AND($AH63=BG$58,$AE$27&gt;0,'Anexo IV'!$H63=TRUE),$E$27/$D$27,"")</f>
        <v/>
      </c>
      <c r="BH63" s="11" t="str">
        <f>IF(AND($AH63=BH$58,$AE$27&gt;0,'Anexo IV'!$H63=TRUE),$E$27/$D$27,"")</f>
        <v/>
      </c>
      <c r="BI63" s="11" t="str">
        <f>IF(AND($AH63=BI$58,$AE$27&gt;0,'Anexo IV'!$H63=TRUE),$E$27/$D$27,"")</f>
        <v/>
      </c>
      <c r="BJ63" s="11" t="str">
        <f>IF(AND($AH63=BJ$58,$AE$27&gt;0,'Anexo IV'!$H63=TRUE),$E$27/$D$27,"")</f>
        <v/>
      </c>
      <c r="BK63" s="11" t="str">
        <f>IF(AND($AH63=BK$58,$AE$27&gt;0,'Anexo IV'!$H63=TRUE),$E$27/$D$27,"")</f>
        <v/>
      </c>
      <c r="BL63" s="11" t="str">
        <f>IF(AND($AH63=BL$58,$AE$27&gt;0,'Anexo IV'!$H63=TRUE),$E$27/$D$27,"")</f>
        <v/>
      </c>
      <c r="BM63" s="11" t="str">
        <f>IF(AND($AH63=BM$58,$AE$27&gt;0,'Anexo IV'!$H63=TRUE),$E$27/$D$27,"")</f>
        <v/>
      </c>
      <c r="BN63" s="11" t="str">
        <f>IF(AND($AH63=BN$58,$AE$27&gt;0,'Anexo IV'!$H63=TRUE),$E$27/$D$27,"")</f>
        <v/>
      </c>
      <c r="BO63" s="11" t="str">
        <f>IF(AND($AH63=BO$58,$AE$27&gt;0,'Anexo IV'!$H63=TRUE),$E$27/$D$27,"")</f>
        <v/>
      </c>
      <c r="BP63" s="11" t="str">
        <f>IF(AND($AH63=BP$58,$AE$27&gt;0,'Anexo IV'!$H63=TRUE),$E$27/$D$27,"")</f>
        <v/>
      </c>
      <c r="BQ63" s="11" t="str">
        <f>IF(AND($AH63=BQ$58,$AE$27&gt;0,'Anexo IV'!$H63=TRUE),$E$27/$D$27,"")</f>
        <v/>
      </c>
    </row>
    <row r="64" spans="9:74" x14ac:dyDescent="0.25">
      <c r="S64" s="14"/>
      <c r="T64" s="14"/>
      <c r="U64" s="14"/>
      <c r="V64" s="14"/>
      <c r="W64" s="14"/>
      <c r="X64" s="14"/>
      <c r="Y64" s="14"/>
      <c r="Z64" s="14"/>
      <c r="AA64" s="14"/>
      <c r="AB64" s="14"/>
      <c r="AG64" s="246" t="s">
        <v>83</v>
      </c>
      <c r="AH64" s="15" t="str">
        <f>UPPER('Anexo IV'!F65)</f>
        <v/>
      </c>
      <c r="AI64" s="16" t="str">
        <f>IF(AND($AH64=AI$58,'Anexo IV'!$H65=TRUE),$E$28/$D$28,"")</f>
        <v/>
      </c>
      <c r="AJ64" s="16" t="str">
        <f>IF(AND($AH64=AJ$58,'Anexo IV'!$H65=TRUE),$E$28/$D$28,"")</f>
        <v/>
      </c>
      <c r="AK64" s="16" t="str">
        <f>IF(AND($AH64=AK$58,'Anexo IV'!$H65=TRUE),$E$28/$D$28,"")</f>
        <v/>
      </c>
      <c r="AL64" s="16" t="str">
        <f>IF(AND($AH64=AL$58,'Anexo IV'!$H65=TRUE),$E$28/$D$28,"")</f>
        <v/>
      </c>
      <c r="AM64" s="16" t="str">
        <f>IF(AND($AH64=AM$58,'Anexo IV'!$H65=TRUE),$E$28/$D$28,"")</f>
        <v/>
      </c>
      <c r="AN64" s="16" t="str">
        <f>IF(AND($AH64=AN$58,'Anexo IV'!$H65=TRUE),$E$28/$D$28,"")</f>
        <v/>
      </c>
      <c r="AO64" s="16" t="str">
        <f>IF(AND($AH64=AO$58,'Anexo IV'!$H65=TRUE),$E$28/$D$28,"")</f>
        <v/>
      </c>
      <c r="AP64" s="16" t="str">
        <f>IF(AND($AH64=AP$58,'Anexo IV'!$H65=TRUE),$E$28/$D$28,"")</f>
        <v/>
      </c>
      <c r="AQ64" s="16" t="str">
        <f>IF(AND($AH64=AQ$58,'Anexo IV'!$H65=TRUE),$E$28/$D$28,"")</f>
        <v/>
      </c>
      <c r="AR64" s="16" t="str">
        <f>IF(AND($AH64=AR$58,'Anexo IV'!$H65=TRUE),$E$28/$D$28,"")</f>
        <v/>
      </c>
      <c r="AS64" s="16" t="str">
        <f>IF(AND($AH64=AS$58,'Anexo IV'!$H65=TRUE),$E$28/$D$28,"")</f>
        <v/>
      </c>
      <c r="AT64" s="16" t="str">
        <f>IF(AND($AH64=AT$58,'Anexo IV'!$H65=TRUE),$E$28/$D$28,"")</f>
        <v/>
      </c>
      <c r="AU64" s="16" t="str">
        <f>IF(AND($AH64=AU$58,'Anexo IV'!$H65=TRUE),$E$28/$D$28,"")</f>
        <v/>
      </c>
      <c r="AV64" s="16" t="str">
        <f>IF(AND($AH64=AV$58,'Anexo IV'!$H65=TRUE),$E$28/$D$28,"")</f>
        <v/>
      </c>
      <c r="AW64" s="16" t="str">
        <f>IF(AND($AH64=AW$58,'Anexo IV'!$H65=TRUE),$E$28/$D$28,"")</f>
        <v/>
      </c>
      <c r="AX64" s="16" t="str">
        <f>IF(AND($AH64=AX$58,'Anexo IV'!$H65=TRUE),$E$28/$D$28,"")</f>
        <v/>
      </c>
      <c r="AY64" s="16" t="str">
        <f>IF(AND($AH64=AY$58,'Anexo IV'!$H65=TRUE),$E$28/$D$28,"")</f>
        <v/>
      </c>
      <c r="AZ64" s="16" t="str">
        <f>IF(AND($AH64=AZ$58,'Anexo IV'!$H65=TRUE),$E$28/$D$28,"")</f>
        <v/>
      </c>
      <c r="BA64" s="16" t="str">
        <f>IF(AND($AH64=BA$58,'Anexo IV'!$H65=TRUE),$E$28/$D$28,"")</f>
        <v/>
      </c>
      <c r="BB64" s="16" t="str">
        <f>IF(AND($AH64=BB$58,'Anexo IV'!$H65=TRUE),$E$28/$D$28,"")</f>
        <v/>
      </c>
      <c r="BC64" s="16" t="str">
        <f>IF(AND($AH64=BC$58,'Anexo IV'!$H65=TRUE),$E$28/$D$28,"")</f>
        <v/>
      </c>
      <c r="BD64" s="16" t="str">
        <f>IF(AND($AH64=BD$58,'Anexo IV'!$H65=TRUE),$E$28/$D$28,"")</f>
        <v/>
      </c>
      <c r="BE64" s="16" t="str">
        <f>IF(AND($AH64=BE$58,'Anexo IV'!$H65=TRUE),$E$28/$D$28,"")</f>
        <v/>
      </c>
      <c r="BF64" s="16" t="str">
        <f>IF(AND($AH64=BF$58,'Anexo IV'!$H65=TRUE),$E$28/$D$28,"")</f>
        <v/>
      </c>
      <c r="BG64" s="16" t="str">
        <f>IF(AND($AH64=BG$58,'Anexo IV'!$H65=TRUE),$E$28/$D$28,"")</f>
        <v/>
      </c>
      <c r="BH64" s="16" t="str">
        <f>IF(AND($AH64=BH$58,'Anexo IV'!$H65=TRUE),$E$28/$D$28,"")</f>
        <v/>
      </c>
      <c r="BI64" s="16" t="str">
        <f>IF(AND($AH64=BI$58,'Anexo IV'!$H65=TRUE),$E$28/$D$28,"")</f>
        <v/>
      </c>
      <c r="BJ64" s="16" t="str">
        <f>IF(AND($AH64=BJ$58,'Anexo IV'!$H65=TRUE),$E$28/$D$28,"")</f>
        <v/>
      </c>
      <c r="BK64" s="16" t="str">
        <f>IF(AND($AH64=BK$58,'Anexo IV'!$H65=TRUE),$E$28/$D$28,"")</f>
        <v/>
      </c>
      <c r="BL64" s="16" t="str">
        <f>IF(AND($AH64=BL$58,'Anexo IV'!$H65=TRUE),$E$28/$D$28,"")</f>
        <v/>
      </c>
      <c r="BM64" s="16" t="str">
        <f>IF(AND($AH64=BM$58,'Anexo IV'!$H65=TRUE),$E$28/$D$28,"")</f>
        <v/>
      </c>
      <c r="BN64" s="16" t="str">
        <f>IF(AND($AH64=BN$58,'Anexo IV'!$H65=TRUE),$E$28/$D$28,"")</f>
        <v/>
      </c>
      <c r="BO64" s="16" t="str">
        <f>IF(AND($AH64=BO$58,'Anexo IV'!$H65=TRUE),$E$28/$D$28,"")</f>
        <v/>
      </c>
      <c r="BP64" s="16" t="str">
        <f>IF(AND($AH64=BP$58,'Anexo IV'!$H65=TRUE),$E$28/$D$28,"")</f>
        <v/>
      </c>
      <c r="BQ64" s="16" t="str">
        <f>IF(AND($AH64=BQ$58,'Anexo IV'!$H65=TRUE),$E$28/$D$28,"")</f>
        <v/>
      </c>
    </row>
    <row r="65" spans="19:69" x14ac:dyDescent="0.25">
      <c r="S65" s="14"/>
      <c r="T65" s="14"/>
      <c r="U65" s="14"/>
      <c r="V65" s="14"/>
      <c r="W65" s="14"/>
      <c r="X65" s="14"/>
      <c r="Y65" s="14"/>
      <c r="Z65" s="14"/>
      <c r="AA65" s="14"/>
      <c r="AB65" s="14"/>
      <c r="AG65" s="246"/>
      <c r="AH65" s="15" t="str">
        <f>UPPER('Anexo IV'!F66)</f>
        <v/>
      </c>
      <c r="AI65" s="16" t="str">
        <f>IF(AND($AH65=AI$58,'Anexo IV'!$H66=TRUE),$E$28/$D$28,"")</f>
        <v/>
      </c>
      <c r="AJ65" s="16" t="str">
        <f>IF(AND($AH65=AJ$58,'Anexo IV'!$H66=TRUE),$E$28/$D$28,"")</f>
        <v/>
      </c>
      <c r="AK65" s="16" t="str">
        <f>IF(AND($AH65=AK$58,'Anexo IV'!$H66=TRUE),$E$28/$D$28,"")</f>
        <v/>
      </c>
      <c r="AL65" s="16" t="str">
        <f>IF(AND($AH65=AL$58,'Anexo IV'!$H66=TRUE),$E$28/$D$28,"")</f>
        <v/>
      </c>
      <c r="AM65" s="16" t="str">
        <f>IF(AND($AH65=AM$58,'Anexo IV'!$H66=TRUE),$E$28/$D$28,"")</f>
        <v/>
      </c>
      <c r="AN65" s="16" t="str">
        <f>IF(AND($AH65=AN$58,'Anexo IV'!$H66=TRUE),$E$28/$D$28,"")</f>
        <v/>
      </c>
      <c r="AO65" s="16" t="str">
        <f>IF(AND($AH65=AO$58,'Anexo IV'!$H66=TRUE),$E$28/$D$28,"")</f>
        <v/>
      </c>
      <c r="AP65" s="16" t="str">
        <f>IF(AND($AH65=AP$58,'Anexo IV'!$H66=TRUE),$E$28/$D$28,"")</f>
        <v/>
      </c>
      <c r="AQ65" s="16" t="str">
        <f>IF(AND($AH65=AQ$58,'Anexo IV'!$H66=TRUE),$E$28/$D$28,"")</f>
        <v/>
      </c>
      <c r="AR65" s="16" t="str">
        <f>IF(AND($AH65=AR$58,'Anexo IV'!$H66=TRUE),$E$28/$D$28,"")</f>
        <v/>
      </c>
      <c r="AS65" s="16" t="str">
        <f>IF(AND($AH65=AS$58,'Anexo IV'!$H66=TRUE),$E$28/$D$28,"")</f>
        <v/>
      </c>
      <c r="AT65" s="16" t="str">
        <f>IF(AND($AH65=AT$58,'Anexo IV'!$H66=TRUE),$E$28/$D$28,"")</f>
        <v/>
      </c>
      <c r="AU65" s="16" t="str">
        <f>IF(AND($AH65=AU$58,'Anexo IV'!$H66=TRUE),$E$28/$D$28,"")</f>
        <v/>
      </c>
      <c r="AV65" s="16" t="str">
        <f>IF(AND($AH65=AV$58,'Anexo IV'!$H66=TRUE),$E$28/$D$28,"")</f>
        <v/>
      </c>
      <c r="AW65" s="16" t="str">
        <f>IF(AND($AH65=AW$58,'Anexo IV'!$H66=TRUE),$E$28/$D$28,"")</f>
        <v/>
      </c>
      <c r="AX65" s="16" t="str">
        <f>IF(AND($AH65=AX$58,'Anexo IV'!$H66=TRUE),$E$28/$D$28,"")</f>
        <v/>
      </c>
      <c r="AY65" s="16" t="str">
        <f>IF(AND($AH65=AY$58,'Anexo IV'!$H66=TRUE),$E$28/$D$28,"")</f>
        <v/>
      </c>
      <c r="AZ65" s="16" t="str">
        <f>IF(AND($AH65=AZ$58,'Anexo IV'!$H66=TRUE),$E$28/$D$28,"")</f>
        <v/>
      </c>
      <c r="BA65" s="16" t="str">
        <f>IF(AND($AH65=BA$58,'Anexo IV'!$H66=TRUE),$E$28/$D$28,"")</f>
        <v/>
      </c>
      <c r="BB65" s="16" t="str">
        <f>IF(AND($AH65=BB$58,'Anexo IV'!$H66=TRUE),$E$28/$D$28,"")</f>
        <v/>
      </c>
      <c r="BC65" s="16" t="str">
        <f>IF(AND($AH65=BC$58,'Anexo IV'!$H66=TRUE),$E$28/$D$28,"")</f>
        <v/>
      </c>
      <c r="BD65" s="16" t="str">
        <f>IF(AND($AH65=BD$58,'Anexo IV'!$H66=TRUE),$E$28/$D$28,"")</f>
        <v/>
      </c>
      <c r="BE65" s="16" t="str">
        <f>IF(AND($AH65=BE$58,'Anexo IV'!$H66=TRUE),$E$28/$D$28,"")</f>
        <v/>
      </c>
      <c r="BF65" s="16" t="str">
        <f>IF(AND($AH65=BF$58,'Anexo IV'!$H66=TRUE),$E$28/$D$28,"")</f>
        <v/>
      </c>
      <c r="BG65" s="16" t="str">
        <f>IF(AND($AH65=BG$58,'Anexo IV'!$H66=TRUE),$E$28/$D$28,"")</f>
        <v/>
      </c>
      <c r="BH65" s="16" t="str">
        <f>IF(AND($AH65=BH$58,'Anexo IV'!$H66=TRUE),$E$28/$D$28,"")</f>
        <v/>
      </c>
      <c r="BI65" s="16" t="str">
        <f>IF(AND($AH65=BI$58,'Anexo IV'!$H66=TRUE),$E$28/$D$28,"")</f>
        <v/>
      </c>
      <c r="BJ65" s="16" t="str">
        <f>IF(AND($AH65=BJ$58,'Anexo IV'!$H66=TRUE),$E$28/$D$28,"")</f>
        <v/>
      </c>
      <c r="BK65" s="16" t="str">
        <f>IF(AND($AH65=BK$58,'Anexo IV'!$H66=TRUE),$E$28/$D$28,"")</f>
        <v/>
      </c>
      <c r="BL65" s="16" t="str">
        <f>IF(AND($AH65=BL$58,'Anexo IV'!$H66=TRUE),$E$28/$D$28,"")</f>
        <v/>
      </c>
      <c r="BM65" s="16" t="str">
        <f>IF(AND($AH65=BM$58,'Anexo IV'!$H66=TRUE),$E$28/$D$28,"")</f>
        <v/>
      </c>
      <c r="BN65" s="16" t="str">
        <f>IF(AND($AH65=BN$58,'Anexo IV'!$H66=TRUE),$E$28/$D$28,"")</f>
        <v/>
      </c>
      <c r="BO65" s="16" t="str">
        <f>IF(AND($AH65=BO$58,'Anexo IV'!$H66=TRUE),$E$28/$D$28,"")</f>
        <v/>
      </c>
      <c r="BP65" s="16" t="str">
        <f>IF(AND($AH65=BP$58,'Anexo IV'!$H66=TRUE),$E$28/$D$28,"")</f>
        <v/>
      </c>
      <c r="BQ65" s="16" t="str">
        <f>IF(AND($AH65=BQ$58,'Anexo IV'!$H66=TRUE),$E$28/$D$28,"")</f>
        <v/>
      </c>
    </row>
    <row r="66" spans="19:69" x14ac:dyDescent="0.25">
      <c r="S66" s="14"/>
      <c r="T66" s="14"/>
      <c r="U66" s="14"/>
      <c r="V66" s="14"/>
      <c r="W66" s="14"/>
      <c r="X66" s="14"/>
      <c r="Y66" s="14"/>
      <c r="Z66" s="14"/>
      <c r="AA66" s="14"/>
      <c r="AB66" s="14"/>
      <c r="AG66" s="246"/>
      <c r="AH66" s="15" t="str">
        <f>UPPER('Anexo IV'!F67)</f>
        <v/>
      </c>
      <c r="AI66" s="16" t="str">
        <f>IF(AND($AH66=AI$58,'Anexo IV'!$H67=TRUE),$E$28/$D$28,"")</f>
        <v/>
      </c>
      <c r="AJ66" s="16" t="str">
        <f>IF(AND($AH66=AJ$58,'Anexo IV'!$H67=TRUE),$E$28/$D$28,"")</f>
        <v/>
      </c>
      <c r="AK66" s="16" t="str">
        <f>IF(AND($AH66=AK$58,'Anexo IV'!$H67=TRUE),$E$28/$D$28,"")</f>
        <v/>
      </c>
      <c r="AL66" s="16" t="str">
        <f>IF(AND($AH66=AL$58,'Anexo IV'!$H67=TRUE),$E$28/$D$28,"")</f>
        <v/>
      </c>
      <c r="AM66" s="16" t="str">
        <f>IF(AND($AH66=AM$58,'Anexo IV'!$H67=TRUE),$E$28/$D$28,"")</f>
        <v/>
      </c>
      <c r="AN66" s="16" t="str">
        <f>IF(AND($AH66=AN$58,'Anexo IV'!$H67=TRUE),$E$28/$D$28,"")</f>
        <v/>
      </c>
      <c r="AO66" s="16" t="str">
        <f>IF(AND($AH66=AO$58,'Anexo IV'!$H67=TRUE),$E$28/$D$28,"")</f>
        <v/>
      </c>
      <c r="AP66" s="16" t="str">
        <f>IF(AND($AH66=AP$58,'Anexo IV'!$H67=TRUE),$E$28/$D$28,"")</f>
        <v/>
      </c>
      <c r="AQ66" s="16" t="str">
        <f>IF(AND($AH66=AQ$58,'Anexo IV'!$H67=TRUE),$E$28/$D$28,"")</f>
        <v/>
      </c>
      <c r="AR66" s="16" t="str">
        <f>IF(AND($AH66=AR$58,'Anexo IV'!$H67=TRUE),$E$28/$D$28,"")</f>
        <v/>
      </c>
      <c r="AS66" s="16" t="str">
        <f>IF(AND($AH66=AS$58,'Anexo IV'!$H67=TRUE),$E$28/$D$28,"")</f>
        <v/>
      </c>
      <c r="AT66" s="16" t="str">
        <f>IF(AND($AH66=AT$58,'Anexo IV'!$H67=TRUE),$E$28/$D$28,"")</f>
        <v/>
      </c>
      <c r="AU66" s="16" t="str">
        <f>IF(AND($AH66=AU$58,'Anexo IV'!$H67=TRUE),$E$28/$D$28,"")</f>
        <v/>
      </c>
      <c r="AV66" s="16" t="str">
        <f>IF(AND($AH66=AV$58,'Anexo IV'!$H67=TRUE),$E$28/$D$28,"")</f>
        <v/>
      </c>
      <c r="AW66" s="16" t="str">
        <f>IF(AND($AH66=AW$58,'Anexo IV'!$H67=TRUE),$E$28/$D$28,"")</f>
        <v/>
      </c>
      <c r="AX66" s="16" t="str">
        <f>IF(AND($AH66=AX$58,'Anexo IV'!$H67=TRUE),$E$28/$D$28,"")</f>
        <v/>
      </c>
      <c r="AY66" s="16" t="str">
        <f>IF(AND($AH66=AY$58,'Anexo IV'!$H67=TRUE),$E$28/$D$28,"")</f>
        <v/>
      </c>
      <c r="AZ66" s="16" t="str">
        <f>IF(AND($AH66=AZ$58,'Anexo IV'!$H67=TRUE),$E$28/$D$28,"")</f>
        <v/>
      </c>
      <c r="BA66" s="16" t="str">
        <f>IF(AND($AH66=BA$58,'Anexo IV'!$H67=TRUE),$E$28/$D$28,"")</f>
        <v/>
      </c>
      <c r="BB66" s="16" t="str">
        <f>IF(AND($AH66=BB$58,'Anexo IV'!$H67=TRUE),$E$28/$D$28,"")</f>
        <v/>
      </c>
      <c r="BC66" s="16" t="str">
        <f>IF(AND($AH66=BC$58,'Anexo IV'!$H67=TRUE),$E$28/$D$28,"")</f>
        <v/>
      </c>
      <c r="BD66" s="16" t="str">
        <f>IF(AND($AH66=BD$58,'Anexo IV'!$H67=TRUE),$E$28/$D$28,"")</f>
        <v/>
      </c>
      <c r="BE66" s="16" t="str">
        <f>IF(AND($AH66=BE$58,'Anexo IV'!$H67=TRUE),$E$28/$D$28,"")</f>
        <v/>
      </c>
      <c r="BF66" s="16" t="str">
        <f>IF(AND($AH66=BF$58,'Anexo IV'!$H67=TRUE),$E$28/$D$28,"")</f>
        <v/>
      </c>
      <c r="BG66" s="16" t="str">
        <f>IF(AND($AH66=BG$58,'Anexo IV'!$H67=TRUE),$E$28/$D$28,"")</f>
        <v/>
      </c>
      <c r="BH66" s="16" t="str">
        <f>IF(AND($AH66=BH$58,'Anexo IV'!$H67=TRUE),$E$28/$D$28,"")</f>
        <v/>
      </c>
      <c r="BI66" s="16" t="str">
        <f>IF(AND($AH66=BI$58,'Anexo IV'!$H67=TRUE),$E$28/$D$28,"")</f>
        <v/>
      </c>
      <c r="BJ66" s="16" t="str">
        <f>IF(AND($AH66=BJ$58,'Anexo IV'!$H67=TRUE),$E$28/$D$28,"")</f>
        <v/>
      </c>
      <c r="BK66" s="16" t="str">
        <f>IF(AND($AH66=BK$58,'Anexo IV'!$H67=TRUE),$E$28/$D$28,"")</f>
        <v/>
      </c>
      <c r="BL66" s="16" t="str">
        <f>IF(AND($AH66=BL$58,'Anexo IV'!$H67=TRUE),$E$28/$D$28,"")</f>
        <v/>
      </c>
      <c r="BM66" s="16" t="str">
        <f>IF(AND($AH66=BM$58,'Anexo IV'!$H67=TRUE),$E$28/$D$28,"")</f>
        <v/>
      </c>
      <c r="BN66" s="16" t="str">
        <f>IF(AND($AH66=BN$58,'Anexo IV'!$H67=TRUE),$E$28/$D$28,"")</f>
        <v/>
      </c>
      <c r="BO66" s="16" t="str">
        <f>IF(AND($AH66=BO$58,'Anexo IV'!$H67=TRUE),$E$28/$D$28,"")</f>
        <v/>
      </c>
      <c r="BP66" s="16" t="str">
        <f>IF(AND($AH66=BP$58,'Anexo IV'!$H67=TRUE),$E$28/$D$28,"")</f>
        <v/>
      </c>
      <c r="BQ66" s="16" t="str">
        <f>IF(AND($AH66=BQ$58,'Anexo IV'!$H67=TRUE),$E$28/$D$28,"")</f>
        <v/>
      </c>
    </row>
    <row r="67" spans="19:69" x14ac:dyDescent="0.25">
      <c r="S67" s="14"/>
      <c r="T67" s="14"/>
      <c r="U67" s="14"/>
      <c r="V67" s="14"/>
      <c r="W67" s="14"/>
      <c r="X67" s="14"/>
      <c r="Y67" s="14"/>
      <c r="Z67" s="14"/>
      <c r="AA67" s="14"/>
      <c r="AB67" s="14"/>
      <c r="AG67" s="246"/>
      <c r="AH67" s="15" t="str">
        <f>UPPER('Anexo IV'!F68)</f>
        <v/>
      </c>
      <c r="AI67" s="16" t="str">
        <f>IF(AND($AH67=AI$58,'Anexo IV'!$H68=TRUE),$E$28/$D$28,"")</f>
        <v/>
      </c>
      <c r="AJ67" s="16" t="str">
        <f>IF(AND($AH67=AJ$58,'Anexo IV'!$H68=TRUE),$E$28/$D$28,"")</f>
        <v/>
      </c>
      <c r="AK67" s="16" t="str">
        <f>IF(AND($AH67=AK$58,'Anexo IV'!$H68=TRUE),$E$28/$D$28,"")</f>
        <v/>
      </c>
      <c r="AL67" s="16" t="str">
        <f>IF(AND($AH67=AL$58,'Anexo IV'!$H68=TRUE),$E$28/$D$28,"")</f>
        <v/>
      </c>
      <c r="AM67" s="16" t="str">
        <f>IF(AND($AH67=AM$58,'Anexo IV'!$H68=TRUE),$E$28/$D$28,"")</f>
        <v/>
      </c>
      <c r="AN67" s="16" t="str">
        <f>IF(AND($AH67=AN$58,'Anexo IV'!$H68=TRUE),$E$28/$D$28,"")</f>
        <v/>
      </c>
      <c r="AO67" s="16" t="str">
        <f>IF(AND($AH67=AO$58,'Anexo IV'!$H68=TRUE),$E$28/$D$28,"")</f>
        <v/>
      </c>
      <c r="AP67" s="16" t="str">
        <f>IF(AND($AH67=AP$58,'Anexo IV'!$H68=TRUE),$E$28/$D$28,"")</f>
        <v/>
      </c>
      <c r="AQ67" s="16" t="str">
        <f>IF(AND($AH67=AQ$58,'Anexo IV'!$H68=TRUE),$E$28/$D$28,"")</f>
        <v/>
      </c>
      <c r="AR67" s="16" t="str">
        <f>IF(AND($AH67=AR$58,'Anexo IV'!$H68=TRUE),$E$28/$D$28,"")</f>
        <v/>
      </c>
      <c r="AS67" s="16" t="str">
        <f>IF(AND($AH67=AS$58,'Anexo IV'!$H68=TRUE),$E$28/$D$28,"")</f>
        <v/>
      </c>
      <c r="AT67" s="16" t="str">
        <f>IF(AND($AH67=AT$58,'Anexo IV'!$H68=TRUE),$E$28/$D$28,"")</f>
        <v/>
      </c>
      <c r="AU67" s="16" t="str">
        <f>IF(AND($AH67=AU$58,'Anexo IV'!$H68=TRUE),$E$28/$D$28,"")</f>
        <v/>
      </c>
      <c r="AV67" s="16" t="str">
        <f>IF(AND($AH67=AV$58,'Anexo IV'!$H68=TRUE),$E$28/$D$28,"")</f>
        <v/>
      </c>
      <c r="AW67" s="16" t="str">
        <f>IF(AND($AH67=AW$58,'Anexo IV'!$H68=TRUE),$E$28/$D$28,"")</f>
        <v/>
      </c>
      <c r="AX67" s="16" t="str">
        <f>IF(AND($AH67=AX$58,'Anexo IV'!$H68=TRUE),$E$28/$D$28,"")</f>
        <v/>
      </c>
      <c r="AY67" s="16" t="str">
        <f>IF(AND($AH67=AY$58,'Anexo IV'!$H68=TRUE),$E$28/$D$28,"")</f>
        <v/>
      </c>
      <c r="AZ67" s="16" t="str">
        <f>IF(AND($AH67=AZ$58,'Anexo IV'!$H68=TRUE),$E$28/$D$28,"")</f>
        <v/>
      </c>
      <c r="BA67" s="16" t="str">
        <f>IF(AND($AH67=BA$58,'Anexo IV'!$H68=TRUE),$E$28/$D$28,"")</f>
        <v/>
      </c>
      <c r="BB67" s="16" t="str">
        <f>IF(AND($AH67=BB$58,'Anexo IV'!$H68=TRUE),$E$28/$D$28,"")</f>
        <v/>
      </c>
      <c r="BC67" s="16" t="str">
        <f>IF(AND($AH67=BC$58,'Anexo IV'!$H68=TRUE),$E$28/$D$28,"")</f>
        <v/>
      </c>
      <c r="BD67" s="16" t="str">
        <f>IF(AND($AH67=BD$58,'Anexo IV'!$H68=TRUE),$E$28/$D$28,"")</f>
        <v/>
      </c>
      <c r="BE67" s="16" t="str">
        <f>IF(AND($AH67=BE$58,'Anexo IV'!$H68=TRUE),$E$28/$D$28,"")</f>
        <v/>
      </c>
      <c r="BF67" s="16" t="str">
        <f>IF(AND($AH67=BF$58,'Anexo IV'!$H68=TRUE),$E$28/$D$28,"")</f>
        <v/>
      </c>
      <c r="BG67" s="16" t="str">
        <f>IF(AND($AH67=BG$58,'Anexo IV'!$H68=TRUE),$E$28/$D$28,"")</f>
        <v/>
      </c>
      <c r="BH67" s="16" t="str">
        <f>IF(AND($AH67=BH$58,'Anexo IV'!$H68=TRUE),$E$28/$D$28,"")</f>
        <v/>
      </c>
      <c r="BI67" s="16" t="str">
        <f>IF(AND($AH67=BI$58,'Anexo IV'!$H68=TRUE),$E$28/$D$28,"")</f>
        <v/>
      </c>
      <c r="BJ67" s="16" t="str">
        <f>IF(AND($AH67=BJ$58,'Anexo IV'!$H68=TRUE),$E$28/$D$28,"")</f>
        <v/>
      </c>
      <c r="BK67" s="16" t="str">
        <f>IF(AND($AH67=BK$58,'Anexo IV'!$H68=TRUE),$E$28/$D$28,"")</f>
        <v/>
      </c>
      <c r="BL67" s="16" t="str">
        <f>IF(AND($AH67=BL$58,'Anexo IV'!$H68=TRUE),$E$28/$D$28,"")</f>
        <v/>
      </c>
      <c r="BM67" s="16" t="str">
        <f>IF(AND($AH67=BM$58,'Anexo IV'!$H68=TRUE),$E$28/$D$28,"")</f>
        <v/>
      </c>
      <c r="BN67" s="16" t="str">
        <f>IF(AND($AH67=BN$58,'Anexo IV'!$H68=TRUE),$E$28/$D$28,"")</f>
        <v/>
      </c>
      <c r="BO67" s="16" t="str">
        <f>IF(AND($AH67=BO$58,'Anexo IV'!$H68=TRUE),$E$28/$D$28,"")</f>
        <v/>
      </c>
      <c r="BP67" s="16" t="str">
        <f>IF(AND($AH67=BP$58,'Anexo IV'!$H68=TRUE),$E$28/$D$28,"")</f>
        <v/>
      </c>
      <c r="BQ67" s="16" t="str">
        <f>IF(AND($AH67=BQ$58,'Anexo IV'!$H68=TRUE),$E$28/$D$28,"")</f>
        <v/>
      </c>
    </row>
    <row r="68" spans="19:69" x14ac:dyDescent="0.25">
      <c r="S68" s="14"/>
      <c r="T68" s="14"/>
      <c r="U68" s="14"/>
      <c r="V68" s="14"/>
      <c r="W68" s="14"/>
      <c r="X68" s="14"/>
      <c r="Y68" s="14"/>
      <c r="Z68" s="14"/>
      <c r="AA68" s="14"/>
      <c r="AB68" s="14"/>
      <c r="AG68" s="246"/>
      <c r="AH68" s="15" t="str">
        <f>UPPER('Anexo IV'!F69)</f>
        <v/>
      </c>
      <c r="AI68" s="16" t="str">
        <f>IF(AND($AH68=AI$58,'Anexo IV'!$H69=TRUE),$E$28/$D$28,"")</f>
        <v/>
      </c>
      <c r="AJ68" s="16" t="str">
        <f>IF(AND($AH68=AJ$58,'Anexo IV'!$H69=TRUE),$E$28/$D$28,"")</f>
        <v/>
      </c>
      <c r="AK68" s="16" t="str">
        <f>IF(AND($AH68=AK$58,'Anexo IV'!$H69=TRUE),$E$28/$D$28,"")</f>
        <v/>
      </c>
      <c r="AL68" s="16" t="str">
        <f>IF(AND($AH68=AL$58,'Anexo IV'!$H69=TRUE),$E$28/$D$28,"")</f>
        <v/>
      </c>
      <c r="AM68" s="16" t="str">
        <f>IF(AND($AH68=AM$58,'Anexo IV'!$H69=TRUE),$E$28/$D$28,"")</f>
        <v/>
      </c>
      <c r="AN68" s="16" t="str">
        <f>IF(AND($AH68=AN$58,'Anexo IV'!$H69=TRUE),$E$28/$D$28,"")</f>
        <v/>
      </c>
      <c r="AO68" s="16" t="str">
        <f>IF(AND($AH68=AO$58,'Anexo IV'!$H69=TRUE),$E$28/$D$28,"")</f>
        <v/>
      </c>
      <c r="AP68" s="16" t="str">
        <f>IF(AND($AH68=AP$58,'Anexo IV'!$H69=TRUE),$E$28/$D$28,"")</f>
        <v/>
      </c>
      <c r="AQ68" s="16" t="str">
        <f>IF(AND($AH68=AQ$58,'Anexo IV'!$H69=TRUE),$E$28/$D$28,"")</f>
        <v/>
      </c>
      <c r="AR68" s="16" t="str">
        <f>IF(AND($AH68=AR$58,'Anexo IV'!$H69=TRUE),$E$28/$D$28,"")</f>
        <v/>
      </c>
      <c r="AS68" s="16" t="str">
        <f>IF(AND($AH68=AS$58,'Anexo IV'!$H69=TRUE),$E$28/$D$28,"")</f>
        <v/>
      </c>
      <c r="AT68" s="16" t="str">
        <f>IF(AND($AH68=AT$58,'Anexo IV'!$H69=TRUE),$E$28/$D$28,"")</f>
        <v/>
      </c>
      <c r="AU68" s="16" t="str">
        <f>IF(AND($AH68=AU$58,'Anexo IV'!$H69=TRUE),$E$28/$D$28,"")</f>
        <v/>
      </c>
      <c r="AV68" s="16" t="str">
        <f>IF(AND($AH68=AV$58,'Anexo IV'!$H69=TRUE),$E$28/$D$28,"")</f>
        <v/>
      </c>
      <c r="AW68" s="16" t="str">
        <f>IF(AND($AH68=AW$58,'Anexo IV'!$H69=TRUE),$E$28/$D$28,"")</f>
        <v/>
      </c>
      <c r="AX68" s="16" t="str">
        <f>IF(AND($AH68=AX$58,'Anexo IV'!$H69=TRUE),$E$28/$D$28,"")</f>
        <v/>
      </c>
      <c r="AY68" s="16" t="str">
        <f>IF(AND($AH68=AY$58,'Anexo IV'!$H69=TRUE),$E$28/$D$28,"")</f>
        <v/>
      </c>
      <c r="AZ68" s="16" t="str">
        <f>IF(AND($AH68=AZ$58,'Anexo IV'!$H69=TRUE),$E$28/$D$28,"")</f>
        <v/>
      </c>
      <c r="BA68" s="16" t="str">
        <f>IF(AND($AH68=BA$58,'Anexo IV'!$H69=TRUE),$E$28/$D$28,"")</f>
        <v/>
      </c>
      <c r="BB68" s="16" t="str">
        <f>IF(AND($AH68=BB$58,'Anexo IV'!$H69=TRUE),$E$28/$D$28,"")</f>
        <v/>
      </c>
      <c r="BC68" s="16" t="str">
        <f>IF(AND($AH68=BC$58,'Anexo IV'!$H69=TRUE),$E$28/$D$28,"")</f>
        <v/>
      </c>
      <c r="BD68" s="16" t="str">
        <f>IF(AND($AH68=BD$58,'Anexo IV'!$H69=TRUE),$E$28/$D$28,"")</f>
        <v/>
      </c>
      <c r="BE68" s="16" t="str">
        <f>IF(AND($AH68=BE$58,'Anexo IV'!$H69=TRUE),$E$28/$D$28,"")</f>
        <v/>
      </c>
      <c r="BF68" s="16" t="str">
        <f>IF(AND($AH68=BF$58,'Anexo IV'!$H69=TRUE),$E$28/$D$28,"")</f>
        <v/>
      </c>
      <c r="BG68" s="16" t="str">
        <f>IF(AND($AH68=BG$58,'Anexo IV'!$H69=TRUE),$E$28/$D$28,"")</f>
        <v/>
      </c>
      <c r="BH68" s="16" t="str">
        <f>IF(AND($AH68=BH$58,'Anexo IV'!$H69=TRUE),$E$28/$D$28,"")</f>
        <v/>
      </c>
      <c r="BI68" s="16" t="str">
        <f>IF(AND($AH68=BI$58,'Anexo IV'!$H69=TRUE),$E$28/$D$28,"")</f>
        <v/>
      </c>
      <c r="BJ68" s="16" t="str">
        <f>IF(AND($AH68=BJ$58,'Anexo IV'!$H69=TRUE),$E$28/$D$28,"")</f>
        <v/>
      </c>
      <c r="BK68" s="16" t="str">
        <f>IF(AND($AH68=BK$58,'Anexo IV'!$H69=TRUE),$E$28/$D$28,"")</f>
        <v/>
      </c>
      <c r="BL68" s="16" t="str">
        <f>IF(AND($AH68=BL$58,'Anexo IV'!$H69=TRUE),$E$28/$D$28,"")</f>
        <v/>
      </c>
      <c r="BM68" s="16" t="str">
        <f>IF(AND($AH68=BM$58,'Anexo IV'!$H69=TRUE),$E$28/$D$28,"")</f>
        <v/>
      </c>
      <c r="BN68" s="16" t="str">
        <f>IF(AND($AH68=BN$58,'Anexo IV'!$H69=TRUE),$E$28/$D$28,"")</f>
        <v/>
      </c>
      <c r="BO68" s="16" t="str">
        <f>IF(AND($AH68=BO$58,'Anexo IV'!$H69=TRUE),$E$28/$D$28,"")</f>
        <v/>
      </c>
      <c r="BP68" s="16" t="str">
        <f>IF(AND($AH68=BP$58,'Anexo IV'!$H69=TRUE),$E$28/$D$28,"")</f>
        <v/>
      </c>
      <c r="BQ68" s="16" t="str">
        <f>IF(AND($AH68=BQ$58,'Anexo IV'!$H69=TRUE),$E$28/$D$28,"")</f>
        <v/>
      </c>
    </row>
    <row r="69" spans="19:69" x14ac:dyDescent="0.25">
      <c r="S69" s="14"/>
      <c r="T69" s="14"/>
      <c r="U69" s="14"/>
      <c r="V69" s="14"/>
      <c r="W69" s="14"/>
      <c r="X69" s="14"/>
      <c r="Y69" s="14"/>
      <c r="Z69" s="14"/>
      <c r="AA69" s="14"/>
      <c r="AB69" s="14"/>
      <c r="AG69" s="246" t="s">
        <v>88</v>
      </c>
      <c r="AH69" s="17" t="str">
        <f>UPPER('Anexo IV'!F71)</f>
        <v/>
      </c>
      <c r="AI69" s="19" t="str">
        <f>IF(AND($AH69=AI$58,$AE$29&gt;0,'Anexo IV'!$H71=TRUE),$E$29/$D$29,"")</f>
        <v/>
      </c>
      <c r="AJ69" s="19" t="str">
        <f>IF(AND($AH69=AJ$58,$AE$29&gt;0,'Anexo IV'!$H71=TRUE),$E$29/$D$29,"")</f>
        <v/>
      </c>
      <c r="AK69" s="19" t="str">
        <f>IF(AND($AH69=AK$58,$AE$29&gt;0,'Anexo IV'!$H71=TRUE),$E$29/$D$29,"")</f>
        <v/>
      </c>
      <c r="AL69" s="19" t="str">
        <f>IF(AND($AH69=AL$58,$AE$29&gt;0,'Anexo IV'!$H71=TRUE),$E$29/$D$29,"")</f>
        <v/>
      </c>
      <c r="AM69" s="19" t="str">
        <f>IF(AND($AH69=AM$58,$AE$29&gt;0,'Anexo IV'!$H71=TRUE),$E$29/$D$29,"")</f>
        <v/>
      </c>
      <c r="AN69" s="19" t="str">
        <f>IF(AND($AH69=AN$58,$AE$29&gt;0,'Anexo IV'!$H71=TRUE),$E$29/$D$29,"")</f>
        <v/>
      </c>
      <c r="AO69" s="19" t="str">
        <f>IF(AND($AH69=AO$58,$AE$29&gt;0,'Anexo IV'!$H71=TRUE),$E$29/$D$29,"")</f>
        <v/>
      </c>
      <c r="AP69" s="19" t="str">
        <f>IF(AND($AH69=AP$58,$AE$29&gt;0,'Anexo IV'!$H71=TRUE),$E$29/$D$29,"")</f>
        <v/>
      </c>
      <c r="AQ69" s="19" t="str">
        <f>IF(AND($AH69=AQ$58,$AE$29&gt;0,'Anexo IV'!$H71=TRUE),$E$29/$D$29,"")</f>
        <v/>
      </c>
      <c r="AR69" s="19" t="str">
        <f>IF(AND($AH69=AR$58,$AE$29&gt;0,'Anexo IV'!$H71=TRUE),$E$29/$D$29,"")</f>
        <v/>
      </c>
      <c r="AS69" s="19" t="str">
        <f>IF(AND($AH69=AS$58,$AE$29&gt;0,'Anexo IV'!$H71=TRUE),$E$29/$D$29,"")</f>
        <v/>
      </c>
      <c r="AT69" s="19" t="str">
        <f>IF(AND($AH69=AT$58,$AE$29&gt;0,'Anexo IV'!$H71=TRUE),$E$29/$D$29,"")</f>
        <v/>
      </c>
      <c r="AU69" s="19" t="str">
        <f>IF(AND($AH69=AU$58,$AE$29&gt;0,'Anexo IV'!$H71=TRUE),$E$29/$D$29,"")</f>
        <v/>
      </c>
      <c r="AV69" s="19" t="str">
        <f>IF(AND($AH69=AV$58,$AE$29&gt;0,'Anexo IV'!$H71=TRUE),$E$29/$D$29,"")</f>
        <v/>
      </c>
      <c r="AW69" s="19" t="str">
        <f>IF(AND($AH69=AW$58,$AE$29&gt;0,'Anexo IV'!$H71=TRUE),$E$29/$D$29,"")</f>
        <v/>
      </c>
      <c r="AX69" s="19" t="str">
        <f>IF(AND($AH69=AX$58,$AE$29&gt;0,'Anexo IV'!$H71=TRUE),$E$29/$D$29,"")</f>
        <v/>
      </c>
      <c r="AY69" s="19" t="str">
        <f>IF(AND($AH69=AY$58,$AE$29&gt;0,'Anexo IV'!$H71=TRUE),$E$29/$D$29,"")</f>
        <v/>
      </c>
      <c r="AZ69" s="19" t="str">
        <f>IF(AND($AH69=AZ$58,$AE$29&gt;0,'Anexo IV'!$H71=TRUE),$E$29/$D$29,"")</f>
        <v/>
      </c>
      <c r="BA69" s="19" t="str">
        <f>IF(AND($AH69=BA$58,$AE$29&gt;0,'Anexo IV'!$H71=TRUE),$E$29/$D$29,"")</f>
        <v/>
      </c>
      <c r="BB69" s="19" t="str">
        <f>IF(AND($AH69=BB$58,$AE$29&gt;0,'Anexo IV'!$H71=TRUE),$E$29/$D$29,"")</f>
        <v/>
      </c>
      <c r="BC69" s="19" t="str">
        <f>IF(AND($AH69=BC$58,$AE$29&gt;0,'Anexo IV'!$H71=TRUE),$E$29/$D$29,"")</f>
        <v/>
      </c>
      <c r="BD69" s="19" t="str">
        <f>IF(AND($AH69=BD$58,$AE$29&gt;0,'Anexo IV'!$H71=TRUE),$E$29/$D$29,"")</f>
        <v/>
      </c>
      <c r="BE69" s="19" t="str">
        <f>IF(AND($AH69=BE$58,$AE$29&gt;0,'Anexo IV'!$H71=TRUE),$E$29/$D$29,"")</f>
        <v/>
      </c>
      <c r="BF69" s="19" t="str">
        <f>IF(AND($AH69=BF$58,$AE$29&gt;0,'Anexo IV'!$H71=TRUE),$E$29/$D$29,"")</f>
        <v/>
      </c>
      <c r="BG69" s="19" t="str">
        <f>IF(AND($AH69=BG$58,$AE$29&gt;0,'Anexo IV'!$H71=TRUE),$E$29/$D$29,"")</f>
        <v/>
      </c>
      <c r="BH69" s="19" t="str">
        <f>IF(AND($AH69=BH$58,$AE$29&gt;0,'Anexo IV'!$H71=TRUE),$E$29/$D$29,"")</f>
        <v/>
      </c>
      <c r="BI69" s="19" t="str">
        <f>IF(AND($AH69=BI$58,$AE$29&gt;0,'Anexo IV'!$H71=TRUE),$E$29/$D$29,"")</f>
        <v/>
      </c>
      <c r="BJ69" s="19" t="str">
        <f>IF(AND($AH69=BJ$58,$AE$29&gt;0,'Anexo IV'!$H71=TRUE),$E$29/$D$29,"")</f>
        <v/>
      </c>
      <c r="BK69" s="19" t="str">
        <f>IF(AND($AH69=BK$58,$AE$29&gt;0,'Anexo IV'!$H71=TRUE),$E$29/$D$29,"")</f>
        <v/>
      </c>
      <c r="BL69" s="19" t="str">
        <f>IF(AND($AH69=BL$58,$AE$29&gt;0,'Anexo IV'!$H71=TRUE),$E$29/$D$29,"")</f>
        <v/>
      </c>
      <c r="BM69" s="19" t="str">
        <f>IF(AND($AH69=BM$58,$AE$29&gt;0,'Anexo IV'!$H71=TRUE),$E$29/$D$29,"")</f>
        <v/>
      </c>
      <c r="BN69" s="19" t="str">
        <f>IF(AND($AH69=BN$58,$AE$29&gt;0,'Anexo IV'!$H71=TRUE),$E$29/$D$29,"")</f>
        <v/>
      </c>
      <c r="BO69" s="19" t="str">
        <f>IF(AND($AH69=BO$58,$AE$29&gt;0,'Anexo IV'!$H71=TRUE),$E$29/$D$29,"")</f>
        <v/>
      </c>
      <c r="BP69" s="19" t="str">
        <f>IF(AND($AH69=BP$58,$AE$29&gt;0,'Anexo IV'!$H71=TRUE),$E$29/$D$29,"")</f>
        <v/>
      </c>
      <c r="BQ69" s="19" t="str">
        <f>IF(AND($AH69=BQ$58,$AE$29&gt;0,'Anexo IV'!$H71=TRUE),$E$29/$D$29,"")</f>
        <v/>
      </c>
    </row>
    <row r="70" spans="19:69" x14ac:dyDescent="0.25">
      <c r="S70" s="14"/>
      <c r="T70" s="14"/>
      <c r="U70" s="14"/>
      <c r="V70" s="14"/>
      <c r="W70" s="14"/>
      <c r="X70" s="14"/>
      <c r="Y70" s="14"/>
      <c r="Z70" s="14"/>
      <c r="AA70" s="14"/>
      <c r="AB70" s="14"/>
      <c r="AG70" s="246"/>
      <c r="AH70" s="17" t="str">
        <f>UPPER('Anexo IV'!F72)</f>
        <v/>
      </c>
      <c r="AI70" s="19" t="str">
        <f>IF(AND($AH70=AI$58,$AE$29&gt;0,'Anexo IV'!$H72=TRUE),$E$29/$D$29,"")</f>
        <v/>
      </c>
      <c r="AJ70" s="19" t="str">
        <f>IF(AND($AH70=AJ$58,$AE$29&gt;0,'Anexo IV'!$H72=TRUE),$E$29/$D$29,"")</f>
        <v/>
      </c>
      <c r="AK70" s="19" t="str">
        <f>IF(AND($AH70=AK$58,$AE$29&gt;0,'Anexo IV'!$H72=TRUE),$E$29/$D$29,"")</f>
        <v/>
      </c>
      <c r="AL70" s="19" t="str">
        <f>IF(AND($AH70=AL$58,$AE$29&gt;0,'Anexo IV'!$H72=TRUE),$E$29/$D$29,"")</f>
        <v/>
      </c>
      <c r="AM70" s="19" t="str">
        <f>IF(AND($AH70=AM$58,$AE$29&gt;0,'Anexo IV'!$H72=TRUE),$E$29/$D$29,"")</f>
        <v/>
      </c>
      <c r="AN70" s="19" t="str">
        <f>IF(AND($AH70=AN$58,$AE$29&gt;0,'Anexo IV'!$H72=TRUE),$E$29/$D$29,"")</f>
        <v/>
      </c>
      <c r="AO70" s="19" t="str">
        <f>IF(AND($AH70=AO$58,$AE$29&gt;0,'Anexo IV'!$H72=TRUE),$E$29/$D$29,"")</f>
        <v/>
      </c>
      <c r="AP70" s="19" t="str">
        <f>IF(AND($AH70=AP$58,$AE$29&gt;0,'Anexo IV'!$H72=TRUE),$E$29/$D$29,"")</f>
        <v/>
      </c>
      <c r="AQ70" s="19" t="str">
        <f>IF(AND($AH70=AQ$58,$AE$29&gt;0,'Anexo IV'!$H72=TRUE),$E$29/$D$29,"")</f>
        <v/>
      </c>
      <c r="AR70" s="19" t="str">
        <f>IF(AND($AH70=AR$58,$AE$29&gt;0,'Anexo IV'!$H72=TRUE),$E$29/$D$29,"")</f>
        <v/>
      </c>
      <c r="AS70" s="19" t="str">
        <f>IF(AND($AH70=AS$58,$AE$29&gt;0,'Anexo IV'!$H72=TRUE),$E$29/$D$29,"")</f>
        <v/>
      </c>
      <c r="AT70" s="19" t="str">
        <f>IF(AND($AH70=AT$58,$AE$29&gt;0,'Anexo IV'!$H72=TRUE),$E$29/$D$29,"")</f>
        <v/>
      </c>
      <c r="AU70" s="19" t="str">
        <f>IF(AND($AH70=AU$58,$AE$29&gt;0,'Anexo IV'!$H72=TRUE),$E$29/$D$29,"")</f>
        <v/>
      </c>
      <c r="AV70" s="19" t="str">
        <f>IF(AND($AH70=AV$58,$AE$29&gt;0,'Anexo IV'!$H72=TRUE),$E$29/$D$29,"")</f>
        <v/>
      </c>
      <c r="AW70" s="19" t="str">
        <f>IF(AND($AH70=AW$58,$AE$29&gt;0,'Anexo IV'!$H72=TRUE),$E$29/$D$29,"")</f>
        <v/>
      </c>
      <c r="AX70" s="19" t="str">
        <f>IF(AND($AH70=AX$58,$AE$29&gt;0,'Anexo IV'!$H72=TRUE),$E$29/$D$29,"")</f>
        <v/>
      </c>
      <c r="AY70" s="19" t="str">
        <f>IF(AND($AH70=AY$58,$AE$29&gt;0,'Anexo IV'!$H72=TRUE),$E$29/$D$29,"")</f>
        <v/>
      </c>
      <c r="AZ70" s="19" t="str">
        <f>IF(AND($AH70=AZ$58,$AE$29&gt;0,'Anexo IV'!$H72=TRUE),$E$29/$D$29,"")</f>
        <v/>
      </c>
      <c r="BA70" s="19" t="str">
        <f>IF(AND($AH70=BA$58,$AE$29&gt;0,'Anexo IV'!$H72=TRUE),$E$29/$D$29,"")</f>
        <v/>
      </c>
      <c r="BB70" s="19" t="str">
        <f>IF(AND($AH70=BB$58,$AE$29&gt;0,'Anexo IV'!$H72=TRUE),$E$29/$D$29,"")</f>
        <v/>
      </c>
      <c r="BC70" s="19" t="str">
        <f>IF(AND($AH70=BC$58,$AE$29&gt;0,'Anexo IV'!$H72=TRUE),$E$29/$D$29,"")</f>
        <v/>
      </c>
      <c r="BD70" s="19" t="str">
        <f>IF(AND($AH70=BD$58,$AE$29&gt;0,'Anexo IV'!$H72=TRUE),$E$29/$D$29,"")</f>
        <v/>
      </c>
      <c r="BE70" s="19" t="str">
        <f>IF(AND($AH70=BE$58,$AE$29&gt;0,'Anexo IV'!$H72=TRUE),$E$29/$D$29,"")</f>
        <v/>
      </c>
      <c r="BF70" s="19" t="str">
        <f>IF(AND($AH70=BF$58,$AE$29&gt;0,'Anexo IV'!$H72=TRUE),$E$29/$D$29,"")</f>
        <v/>
      </c>
      <c r="BG70" s="19" t="str">
        <f>IF(AND($AH70=BG$58,$AE$29&gt;0,'Anexo IV'!$H72=TRUE),$E$29/$D$29,"")</f>
        <v/>
      </c>
      <c r="BH70" s="19" t="str">
        <f>IF(AND($AH70=BH$58,$AE$29&gt;0,'Anexo IV'!$H72=TRUE),$E$29/$D$29,"")</f>
        <v/>
      </c>
      <c r="BI70" s="19" t="str">
        <f>IF(AND($AH70=BI$58,$AE$29&gt;0,'Anexo IV'!$H72=TRUE),$E$29/$D$29,"")</f>
        <v/>
      </c>
      <c r="BJ70" s="19" t="str">
        <f>IF(AND($AH70=BJ$58,$AE$29&gt;0,'Anexo IV'!$H72=TRUE),$E$29/$D$29,"")</f>
        <v/>
      </c>
      <c r="BK70" s="19" t="str">
        <f>IF(AND($AH70=BK$58,$AE$29&gt;0,'Anexo IV'!$H72=TRUE),$E$29/$D$29,"")</f>
        <v/>
      </c>
      <c r="BL70" s="19" t="str">
        <f>IF(AND($AH70=BL$58,$AE$29&gt;0,'Anexo IV'!$H72=TRUE),$E$29/$D$29,"")</f>
        <v/>
      </c>
      <c r="BM70" s="19" t="str">
        <f>IF(AND($AH70=BM$58,$AE$29&gt;0,'Anexo IV'!$H72=TRUE),$E$29/$D$29,"")</f>
        <v/>
      </c>
      <c r="BN70" s="19" t="str">
        <f>IF(AND($AH70=BN$58,$AE$29&gt;0,'Anexo IV'!$H72=TRUE),$E$29/$D$29,"")</f>
        <v/>
      </c>
      <c r="BO70" s="19" t="str">
        <f>IF(AND($AH70=BO$58,$AE$29&gt;0,'Anexo IV'!$H72=TRUE),$E$29/$D$29,"")</f>
        <v/>
      </c>
      <c r="BP70" s="19" t="str">
        <f>IF(AND($AH70=BP$58,$AE$29&gt;0,'Anexo IV'!$H72=TRUE),$E$29/$D$29,"")</f>
        <v/>
      </c>
      <c r="BQ70" s="19" t="str">
        <f>IF(AND($AH70=BQ$58,$AE$29&gt;0,'Anexo IV'!$H72=TRUE),$E$29/$D$29,"")</f>
        <v/>
      </c>
    </row>
    <row r="71" spans="19:69" x14ac:dyDescent="0.25">
      <c r="S71" s="14"/>
      <c r="T71" s="14"/>
      <c r="U71" s="14"/>
      <c r="V71" s="14"/>
      <c r="W71" s="14"/>
      <c r="X71" s="14"/>
      <c r="Y71" s="14"/>
      <c r="Z71" s="14"/>
      <c r="AA71" s="14"/>
      <c r="AB71" s="14"/>
      <c r="AG71" s="246"/>
      <c r="AH71" s="17" t="str">
        <f>UPPER('Anexo IV'!F73)</f>
        <v/>
      </c>
      <c r="AI71" s="19" t="str">
        <f>IF(AND($AH71=AI$58,$AE$29&gt;0,'Anexo IV'!$H73=TRUE),$E$29/$D$29,"")</f>
        <v/>
      </c>
      <c r="AJ71" s="19" t="str">
        <f>IF(AND($AH71=AJ$58,$AE$29&gt;0,'Anexo IV'!$H73=TRUE),$E$29/$D$29,"")</f>
        <v/>
      </c>
      <c r="AK71" s="19" t="str">
        <f>IF(AND($AH71=AK$58,$AE$29&gt;0,'Anexo IV'!$H73=TRUE),$E$29/$D$29,"")</f>
        <v/>
      </c>
      <c r="AL71" s="19" t="str">
        <f>IF(AND($AH71=AL$58,$AE$29&gt;0,'Anexo IV'!$H73=TRUE),$E$29/$D$29,"")</f>
        <v/>
      </c>
      <c r="AM71" s="19" t="str">
        <f>IF(AND($AH71=AM$58,$AE$29&gt;0,'Anexo IV'!$H73=TRUE),$E$29/$D$29,"")</f>
        <v/>
      </c>
      <c r="AN71" s="19" t="str">
        <f>IF(AND($AH71=AN$58,$AE$29&gt;0,'Anexo IV'!$H73=TRUE),$E$29/$D$29,"")</f>
        <v/>
      </c>
      <c r="AO71" s="19" t="str">
        <f>IF(AND($AH71=AO$58,$AE$29&gt;0,'Anexo IV'!$H73=TRUE),$E$29/$D$29,"")</f>
        <v/>
      </c>
      <c r="AP71" s="19" t="str">
        <f>IF(AND($AH71=AP$58,$AE$29&gt;0,'Anexo IV'!$H73=TRUE),$E$29/$D$29,"")</f>
        <v/>
      </c>
      <c r="AQ71" s="19" t="str">
        <f>IF(AND($AH71=AQ$58,$AE$29&gt;0,'Anexo IV'!$H73=TRUE),$E$29/$D$29,"")</f>
        <v/>
      </c>
      <c r="AR71" s="19" t="str">
        <f>IF(AND($AH71=AR$58,$AE$29&gt;0,'Anexo IV'!$H73=TRUE),$E$29/$D$29,"")</f>
        <v/>
      </c>
      <c r="AS71" s="19" t="str">
        <f>IF(AND($AH71=AS$58,$AE$29&gt;0,'Anexo IV'!$H73=TRUE),$E$29/$D$29,"")</f>
        <v/>
      </c>
      <c r="AT71" s="19" t="str">
        <f>IF(AND($AH71=AT$58,$AE$29&gt;0,'Anexo IV'!$H73=TRUE),$E$29/$D$29,"")</f>
        <v/>
      </c>
      <c r="AU71" s="19" t="str">
        <f>IF(AND($AH71=AU$58,$AE$29&gt;0,'Anexo IV'!$H73=TRUE),$E$29/$D$29,"")</f>
        <v/>
      </c>
      <c r="AV71" s="19" t="str">
        <f>IF(AND($AH71=AV$58,$AE$29&gt;0,'Anexo IV'!$H73=TRUE),$E$29/$D$29,"")</f>
        <v/>
      </c>
      <c r="AW71" s="19" t="str">
        <f>IF(AND($AH71=AW$58,$AE$29&gt;0,'Anexo IV'!$H73=TRUE),$E$29/$D$29,"")</f>
        <v/>
      </c>
      <c r="AX71" s="19" t="str">
        <f>IF(AND($AH71=AX$58,$AE$29&gt;0,'Anexo IV'!$H73=TRUE),$E$29/$D$29,"")</f>
        <v/>
      </c>
      <c r="AY71" s="19" t="str">
        <f>IF(AND($AH71=AY$58,$AE$29&gt;0,'Anexo IV'!$H73=TRUE),$E$29/$D$29,"")</f>
        <v/>
      </c>
      <c r="AZ71" s="19" t="str">
        <f>IF(AND($AH71=AZ$58,$AE$29&gt;0,'Anexo IV'!$H73=TRUE),$E$29/$D$29,"")</f>
        <v/>
      </c>
      <c r="BA71" s="19" t="str">
        <f>IF(AND($AH71=BA$58,$AE$29&gt;0,'Anexo IV'!$H73=TRUE),$E$29/$D$29,"")</f>
        <v/>
      </c>
      <c r="BB71" s="19" t="str">
        <f>IF(AND($AH71=BB$58,$AE$29&gt;0,'Anexo IV'!$H73=TRUE),$E$29/$D$29,"")</f>
        <v/>
      </c>
      <c r="BC71" s="19" t="str">
        <f>IF(AND($AH71=BC$58,$AE$29&gt;0,'Anexo IV'!$H73=TRUE),$E$29/$D$29,"")</f>
        <v/>
      </c>
      <c r="BD71" s="19" t="str">
        <f>IF(AND($AH71=BD$58,$AE$29&gt;0,'Anexo IV'!$H73=TRUE),$E$29/$D$29,"")</f>
        <v/>
      </c>
      <c r="BE71" s="19" t="str">
        <f>IF(AND($AH71=BE$58,$AE$29&gt;0,'Anexo IV'!$H73=TRUE),$E$29/$D$29,"")</f>
        <v/>
      </c>
      <c r="BF71" s="19" t="str">
        <f>IF(AND($AH71=BF$58,$AE$29&gt;0,'Anexo IV'!$H73=TRUE),$E$29/$D$29,"")</f>
        <v/>
      </c>
      <c r="BG71" s="19" t="str">
        <f>IF(AND($AH71=BG$58,$AE$29&gt;0,'Anexo IV'!$H73=TRUE),$E$29/$D$29,"")</f>
        <v/>
      </c>
      <c r="BH71" s="19" t="str">
        <f>IF(AND($AH71=BH$58,$AE$29&gt;0,'Anexo IV'!$H73=TRUE),$E$29/$D$29,"")</f>
        <v/>
      </c>
      <c r="BI71" s="19" t="str">
        <f>IF(AND($AH71=BI$58,$AE$29&gt;0,'Anexo IV'!$H73=TRUE),$E$29/$D$29,"")</f>
        <v/>
      </c>
      <c r="BJ71" s="19" t="str">
        <f>IF(AND($AH71=BJ$58,$AE$29&gt;0,'Anexo IV'!$H73=TRUE),$E$29/$D$29,"")</f>
        <v/>
      </c>
      <c r="BK71" s="19" t="str">
        <f>IF(AND($AH71=BK$58,$AE$29&gt;0,'Anexo IV'!$H73=TRUE),$E$29/$D$29,"")</f>
        <v/>
      </c>
      <c r="BL71" s="19" t="str">
        <f>IF(AND($AH71=BL$58,$AE$29&gt;0,'Anexo IV'!$H73=TRUE),$E$29/$D$29,"")</f>
        <v/>
      </c>
      <c r="BM71" s="19" t="str">
        <f>IF(AND($AH71=BM$58,$AE$29&gt;0,'Anexo IV'!$H73=TRUE),$E$29/$D$29,"")</f>
        <v/>
      </c>
      <c r="BN71" s="19" t="str">
        <f>IF(AND($AH71=BN$58,$AE$29&gt;0,'Anexo IV'!$H73=TRUE),$E$29/$D$29,"")</f>
        <v/>
      </c>
      <c r="BO71" s="19" t="str">
        <f>IF(AND($AH71=BO$58,$AE$29&gt;0,'Anexo IV'!$H73=TRUE),$E$29/$D$29,"")</f>
        <v/>
      </c>
      <c r="BP71" s="19" t="str">
        <f>IF(AND($AH71=BP$58,$AE$29&gt;0,'Anexo IV'!$H73=TRUE),$E$29/$D$29,"")</f>
        <v/>
      </c>
      <c r="BQ71" s="19" t="str">
        <f>IF(AND($AH71=BQ$58,$AE$29&gt;0,'Anexo IV'!$H73=TRUE),$E$29/$D$29,"")</f>
        <v/>
      </c>
    </row>
    <row r="72" spans="19:69" x14ac:dyDescent="0.25">
      <c r="S72" s="14"/>
      <c r="T72" s="14"/>
      <c r="U72" s="14"/>
      <c r="V72" s="14"/>
      <c r="W72" s="14"/>
      <c r="X72" s="14"/>
      <c r="Y72" s="14"/>
      <c r="Z72" s="14"/>
      <c r="AA72" s="14"/>
      <c r="AB72" s="14"/>
      <c r="AG72" s="246"/>
      <c r="AH72" s="17" t="str">
        <f>UPPER('Anexo IV'!F74)</f>
        <v/>
      </c>
      <c r="AI72" s="19" t="str">
        <f>IF(AND($AH72=AI$58,$AE$29&gt;0,'Anexo IV'!$H74=TRUE),$E$29/$D$29,"")</f>
        <v/>
      </c>
      <c r="AJ72" s="19" t="str">
        <f>IF(AND($AH72=AJ$58,$AE$29&gt;0,'Anexo IV'!$H74=TRUE),$E$29/$D$29,"")</f>
        <v/>
      </c>
      <c r="AK72" s="19" t="str">
        <f>IF(AND($AH72=AK$58,$AE$29&gt;0,'Anexo IV'!$H74=TRUE),$E$29/$D$29,"")</f>
        <v/>
      </c>
      <c r="AL72" s="19" t="str">
        <f>IF(AND($AH72=AL$58,$AE$29&gt;0,'Anexo IV'!$H74=TRUE),$E$29/$D$29,"")</f>
        <v/>
      </c>
      <c r="AM72" s="19" t="str">
        <f>IF(AND($AH72=AM$58,$AE$29&gt;0,'Anexo IV'!$H74=TRUE),$E$29/$D$29,"")</f>
        <v/>
      </c>
      <c r="AN72" s="19" t="str">
        <f>IF(AND($AH72=AN$58,$AE$29&gt;0,'Anexo IV'!$H74=TRUE),$E$29/$D$29,"")</f>
        <v/>
      </c>
      <c r="AO72" s="19" t="str">
        <f>IF(AND($AH72=AO$58,$AE$29&gt;0,'Anexo IV'!$H74=TRUE),$E$29/$D$29,"")</f>
        <v/>
      </c>
      <c r="AP72" s="19" t="str">
        <f>IF(AND($AH72=AP$58,$AE$29&gt;0,'Anexo IV'!$H74=TRUE),$E$29/$D$29,"")</f>
        <v/>
      </c>
      <c r="AQ72" s="19" t="str">
        <f>IF(AND($AH72=AQ$58,$AE$29&gt;0,'Anexo IV'!$H74=TRUE),$E$29/$D$29,"")</f>
        <v/>
      </c>
      <c r="AR72" s="19" t="str">
        <f>IF(AND($AH72=AR$58,$AE$29&gt;0,'Anexo IV'!$H74=TRUE),$E$29/$D$29,"")</f>
        <v/>
      </c>
      <c r="AS72" s="19" t="str">
        <f>IF(AND($AH72=AS$58,$AE$29&gt;0,'Anexo IV'!$H74=TRUE),$E$29/$D$29,"")</f>
        <v/>
      </c>
      <c r="AT72" s="19" t="str">
        <f>IF(AND($AH72=AT$58,$AE$29&gt;0,'Anexo IV'!$H74=TRUE),$E$29/$D$29,"")</f>
        <v/>
      </c>
      <c r="AU72" s="19" t="str">
        <f>IF(AND($AH72=AU$58,$AE$29&gt;0,'Anexo IV'!$H74=TRUE),$E$29/$D$29,"")</f>
        <v/>
      </c>
      <c r="AV72" s="19" t="str">
        <f>IF(AND($AH72=AV$58,$AE$29&gt;0,'Anexo IV'!$H74=TRUE),$E$29/$D$29,"")</f>
        <v/>
      </c>
      <c r="AW72" s="19" t="str">
        <f>IF(AND($AH72=AW$58,$AE$29&gt;0,'Anexo IV'!$H74=TRUE),$E$29/$D$29,"")</f>
        <v/>
      </c>
      <c r="AX72" s="19" t="str">
        <f>IF(AND($AH72=AX$58,$AE$29&gt;0,'Anexo IV'!$H74=TRUE),$E$29/$D$29,"")</f>
        <v/>
      </c>
      <c r="AY72" s="19" t="str">
        <f>IF(AND($AH72=AY$58,$AE$29&gt;0,'Anexo IV'!$H74=TRUE),$E$29/$D$29,"")</f>
        <v/>
      </c>
      <c r="AZ72" s="19" t="str">
        <f>IF(AND($AH72=AZ$58,$AE$29&gt;0,'Anexo IV'!$H74=TRUE),$E$29/$D$29,"")</f>
        <v/>
      </c>
      <c r="BA72" s="19" t="str">
        <f>IF(AND($AH72=BA$58,$AE$29&gt;0,'Anexo IV'!$H74=TRUE),$E$29/$D$29,"")</f>
        <v/>
      </c>
      <c r="BB72" s="19" t="str">
        <f>IF(AND($AH72=BB$58,$AE$29&gt;0,'Anexo IV'!$H74=TRUE),$E$29/$D$29,"")</f>
        <v/>
      </c>
      <c r="BC72" s="19" t="str">
        <f>IF(AND($AH72=BC$58,$AE$29&gt;0,'Anexo IV'!$H74=TRUE),$E$29/$D$29,"")</f>
        <v/>
      </c>
      <c r="BD72" s="19" t="str">
        <f>IF(AND($AH72=BD$58,$AE$29&gt;0,'Anexo IV'!$H74=TRUE),$E$29/$D$29,"")</f>
        <v/>
      </c>
      <c r="BE72" s="19" t="str">
        <f>IF(AND($AH72=BE$58,$AE$29&gt;0,'Anexo IV'!$H74=TRUE),$E$29/$D$29,"")</f>
        <v/>
      </c>
      <c r="BF72" s="19" t="str">
        <f>IF(AND($AH72=BF$58,$AE$29&gt;0,'Anexo IV'!$H74=TRUE),$E$29/$D$29,"")</f>
        <v/>
      </c>
      <c r="BG72" s="19" t="str">
        <f>IF(AND($AH72=BG$58,$AE$29&gt;0,'Anexo IV'!$H74=TRUE),$E$29/$D$29,"")</f>
        <v/>
      </c>
      <c r="BH72" s="19" t="str">
        <f>IF(AND($AH72=BH$58,$AE$29&gt;0,'Anexo IV'!$H74=TRUE),$E$29/$D$29,"")</f>
        <v/>
      </c>
      <c r="BI72" s="19" t="str">
        <f>IF(AND($AH72=BI$58,$AE$29&gt;0,'Anexo IV'!$H74=TRUE),$E$29/$D$29,"")</f>
        <v/>
      </c>
      <c r="BJ72" s="19" t="str">
        <f>IF(AND($AH72=BJ$58,$AE$29&gt;0,'Anexo IV'!$H74=TRUE),$E$29/$D$29,"")</f>
        <v/>
      </c>
      <c r="BK72" s="19" t="str">
        <f>IF(AND($AH72=BK$58,$AE$29&gt;0,'Anexo IV'!$H74=TRUE),$E$29/$D$29,"")</f>
        <v/>
      </c>
      <c r="BL72" s="19" t="str">
        <f>IF(AND($AH72=BL$58,$AE$29&gt;0,'Anexo IV'!$H74=TRUE),$E$29/$D$29,"")</f>
        <v/>
      </c>
      <c r="BM72" s="19" t="str">
        <f>IF(AND($AH72=BM$58,$AE$29&gt;0,'Anexo IV'!$H74=TRUE),$E$29/$D$29,"")</f>
        <v/>
      </c>
      <c r="BN72" s="19" t="str">
        <f>IF(AND($AH72=BN$58,$AE$29&gt;0,'Anexo IV'!$H74=TRUE),$E$29/$D$29,"")</f>
        <v/>
      </c>
      <c r="BO72" s="19" t="str">
        <f>IF(AND($AH72=BO$58,$AE$29&gt;0,'Anexo IV'!$H74=TRUE),$E$29/$D$29,"")</f>
        <v/>
      </c>
      <c r="BP72" s="19" t="str">
        <f>IF(AND($AH72=BP$58,$AE$29&gt;0,'Anexo IV'!$H74=TRUE),$E$29/$D$29,"")</f>
        <v/>
      </c>
      <c r="BQ72" s="19" t="str">
        <f>IF(AND($AH72=BQ$58,$AE$29&gt;0,'Anexo IV'!$H74=TRUE),$E$29/$D$29,"")</f>
        <v/>
      </c>
    </row>
    <row r="73" spans="19:69" x14ac:dyDescent="0.25">
      <c r="S73" s="14"/>
      <c r="T73" s="14"/>
      <c r="U73" s="14"/>
      <c r="V73" s="14"/>
      <c r="W73" s="14"/>
      <c r="X73" s="14"/>
      <c r="Y73" s="14"/>
      <c r="Z73" s="14"/>
      <c r="AA73" s="14"/>
      <c r="AB73" s="14"/>
      <c r="AG73" s="246"/>
      <c r="AH73" s="17" t="str">
        <f>UPPER('Anexo IV'!F75)</f>
        <v/>
      </c>
      <c r="AI73" s="19" t="str">
        <f>IF(AND($AH73=AI$58,$AE$29&gt;0,'Anexo IV'!$H75=TRUE),$E$29/$D$29,"")</f>
        <v/>
      </c>
      <c r="AJ73" s="19" t="str">
        <f>IF(AND($AH73=AJ$58,$AE$29&gt;0,'Anexo IV'!$H75=TRUE),$E$29/$D$29,"")</f>
        <v/>
      </c>
      <c r="AK73" s="19" t="str">
        <f>IF(AND($AH73=AK$58,$AE$29&gt;0,'Anexo IV'!$H75=TRUE),$E$29/$D$29,"")</f>
        <v/>
      </c>
      <c r="AL73" s="19" t="str">
        <f>IF(AND($AH73=AL$58,$AE$29&gt;0,'Anexo IV'!$H75=TRUE),$E$29/$D$29,"")</f>
        <v/>
      </c>
      <c r="AM73" s="19" t="str">
        <f>IF(AND($AH73=AM$58,$AE$29&gt;0,'Anexo IV'!$H75=TRUE),$E$29/$D$29,"")</f>
        <v/>
      </c>
      <c r="AN73" s="19" t="str">
        <f>IF(AND($AH73=AN$58,$AE$29&gt;0,'Anexo IV'!$H75=TRUE),$E$29/$D$29,"")</f>
        <v/>
      </c>
      <c r="AO73" s="19" t="str">
        <f>IF(AND($AH73=AO$58,$AE$29&gt;0,'Anexo IV'!$H75=TRUE),$E$29/$D$29,"")</f>
        <v/>
      </c>
      <c r="AP73" s="19" t="str">
        <f>IF(AND($AH73=AP$58,$AE$29&gt;0,'Anexo IV'!$H75=TRUE),$E$29/$D$29,"")</f>
        <v/>
      </c>
      <c r="AQ73" s="19" t="str">
        <f>IF(AND($AH73=AQ$58,$AE$29&gt;0,'Anexo IV'!$H75=TRUE),$E$29/$D$29,"")</f>
        <v/>
      </c>
      <c r="AR73" s="19" t="str">
        <f>IF(AND($AH73=AR$58,$AE$29&gt;0,'Anexo IV'!$H75=TRUE),$E$29/$D$29,"")</f>
        <v/>
      </c>
      <c r="AS73" s="19" t="str">
        <f>IF(AND($AH73=AS$58,$AE$29&gt;0,'Anexo IV'!$H75=TRUE),$E$29/$D$29,"")</f>
        <v/>
      </c>
      <c r="AT73" s="19" t="str">
        <f>IF(AND($AH73=AT$58,$AE$29&gt;0,'Anexo IV'!$H75=TRUE),$E$29/$D$29,"")</f>
        <v/>
      </c>
      <c r="AU73" s="19" t="str">
        <f>IF(AND($AH73=AU$58,$AE$29&gt;0,'Anexo IV'!$H75=TRUE),$E$29/$D$29,"")</f>
        <v/>
      </c>
      <c r="AV73" s="19" t="str">
        <f>IF(AND($AH73=AV$58,$AE$29&gt;0,'Anexo IV'!$H75=TRUE),$E$29/$D$29,"")</f>
        <v/>
      </c>
      <c r="AW73" s="19" t="str">
        <f>IF(AND($AH73=AW$58,$AE$29&gt;0,'Anexo IV'!$H75=TRUE),$E$29/$D$29,"")</f>
        <v/>
      </c>
      <c r="AX73" s="19" t="str">
        <f>IF(AND($AH73=AX$58,$AE$29&gt;0,'Anexo IV'!$H75=TRUE),$E$29/$D$29,"")</f>
        <v/>
      </c>
      <c r="AY73" s="19" t="str">
        <f>IF(AND($AH73=AY$58,$AE$29&gt;0,'Anexo IV'!$H75=TRUE),$E$29/$D$29,"")</f>
        <v/>
      </c>
      <c r="AZ73" s="19" t="str">
        <f>IF(AND($AH73=AZ$58,$AE$29&gt;0,'Anexo IV'!$H75=TRUE),$E$29/$D$29,"")</f>
        <v/>
      </c>
      <c r="BA73" s="19" t="str">
        <f>IF(AND($AH73=BA$58,$AE$29&gt;0,'Anexo IV'!$H75=TRUE),$E$29/$D$29,"")</f>
        <v/>
      </c>
      <c r="BB73" s="19" t="str">
        <f>IF(AND($AH73=BB$58,$AE$29&gt;0,'Anexo IV'!$H75=TRUE),$E$29/$D$29,"")</f>
        <v/>
      </c>
      <c r="BC73" s="19" t="str">
        <f>IF(AND($AH73=BC$58,$AE$29&gt;0,'Anexo IV'!$H75=TRUE),$E$29/$D$29,"")</f>
        <v/>
      </c>
      <c r="BD73" s="19" t="str">
        <f>IF(AND($AH73=BD$58,$AE$29&gt;0,'Anexo IV'!$H75=TRUE),$E$29/$D$29,"")</f>
        <v/>
      </c>
      <c r="BE73" s="19" t="str">
        <f>IF(AND($AH73=BE$58,$AE$29&gt;0,'Anexo IV'!$H75=TRUE),$E$29/$D$29,"")</f>
        <v/>
      </c>
      <c r="BF73" s="19" t="str">
        <f>IF(AND($AH73=BF$58,$AE$29&gt;0,'Anexo IV'!$H75=TRUE),$E$29/$D$29,"")</f>
        <v/>
      </c>
      <c r="BG73" s="19" t="str">
        <f>IF(AND($AH73=BG$58,$AE$29&gt;0,'Anexo IV'!$H75=TRUE),$E$29/$D$29,"")</f>
        <v/>
      </c>
      <c r="BH73" s="19" t="str">
        <f>IF(AND($AH73=BH$58,$AE$29&gt;0,'Anexo IV'!$H75=TRUE),$E$29/$D$29,"")</f>
        <v/>
      </c>
      <c r="BI73" s="19" t="str">
        <f>IF(AND($AH73=BI$58,$AE$29&gt;0,'Anexo IV'!$H75=TRUE),$E$29/$D$29,"")</f>
        <v/>
      </c>
      <c r="BJ73" s="19" t="str">
        <f>IF(AND($AH73=BJ$58,$AE$29&gt;0,'Anexo IV'!$H75=TRUE),$E$29/$D$29,"")</f>
        <v/>
      </c>
      <c r="BK73" s="19" t="str">
        <f>IF(AND($AH73=BK$58,$AE$29&gt;0,'Anexo IV'!$H75=TRUE),$E$29/$D$29,"")</f>
        <v/>
      </c>
      <c r="BL73" s="19" t="str">
        <f>IF(AND($AH73=BL$58,$AE$29&gt;0,'Anexo IV'!$H75=TRUE),$E$29/$D$29,"")</f>
        <v/>
      </c>
      <c r="BM73" s="19" t="str">
        <f>IF(AND($AH73=BM$58,$AE$29&gt;0,'Anexo IV'!$H75=TRUE),$E$29/$D$29,"")</f>
        <v/>
      </c>
      <c r="BN73" s="19" t="str">
        <f>IF(AND($AH73=BN$58,$AE$29&gt;0,'Anexo IV'!$H75=TRUE),$E$29/$D$29,"")</f>
        <v/>
      </c>
      <c r="BO73" s="19" t="str">
        <f>IF(AND($AH73=BO$58,$AE$29&gt;0,'Anexo IV'!$H75=TRUE),$E$29/$D$29,"")</f>
        <v/>
      </c>
      <c r="BP73" s="19" t="str">
        <f>IF(AND($AH73=BP$58,$AE$29&gt;0,'Anexo IV'!$H75=TRUE),$E$29/$D$29,"")</f>
        <v/>
      </c>
      <c r="BQ73" s="19" t="str">
        <f>IF(AND($AH73=BQ$58,$AE$29&gt;0,'Anexo IV'!$H75=TRUE),$E$29/$D$29,"")</f>
        <v/>
      </c>
    </row>
    <row r="74" spans="19:69" x14ac:dyDescent="0.25">
      <c r="S74" s="14"/>
      <c r="T74" s="14"/>
      <c r="U74" s="14"/>
      <c r="V74" s="14"/>
      <c r="W74" s="14"/>
      <c r="X74" s="14"/>
      <c r="Y74" s="14"/>
      <c r="Z74" s="14"/>
      <c r="AA74" s="14"/>
      <c r="AB74" s="14"/>
      <c r="AG74" s="246" t="s">
        <v>92</v>
      </c>
      <c r="AH74" s="20" t="str">
        <f>UPPER('Anexo IV'!F77)</f>
        <v/>
      </c>
      <c r="AI74" s="21" t="str">
        <f>IF(AND($AH74=AI$58,$AE$30&gt;0,'Anexo IV'!$H77=TRUE),($E$30/$D$30),"")</f>
        <v/>
      </c>
      <c r="AJ74" s="21" t="str">
        <f>IF(AND($AH74=AJ$58,$AE$30&gt;0,'Anexo IV'!$H77=TRUE),($E$30/$D$30),"")</f>
        <v/>
      </c>
      <c r="AK74" s="21" t="str">
        <f>IF(AND($AH74=AK$58,$AE$30&gt;0,'Anexo IV'!$H77=TRUE),($E$30/$D$30),"")</f>
        <v/>
      </c>
      <c r="AL74" s="21" t="str">
        <f>IF(AND($AH74=AL$58,$AE$30&gt;0,'Anexo IV'!$H77=TRUE),($E$30/$D$30),"")</f>
        <v/>
      </c>
      <c r="AM74" s="21" t="str">
        <f>IF(AND($AH74=AM$58,$AE$30&gt;0,'Anexo IV'!$H77=TRUE),($E$30/$D$30),"")</f>
        <v/>
      </c>
      <c r="AN74" s="21" t="str">
        <f>IF(AND($AH74=AN$58,$AE$30&gt;0,'Anexo IV'!$H77=TRUE),($E$30/$D$30),"")</f>
        <v/>
      </c>
      <c r="AO74" s="21" t="str">
        <f>IF(AND($AH74=AO$58,$AE$30&gt;0,'Anexo IV'!$H77=TRUE),($E$30/$D$30),"")</f>
        <v/>
      </c>
      <c r="AP74" s="21" t="str">
        <f>IF(AND($AH74=AP$58,$AE$30&gt;0,'Anexo IV'!$H77=TRUE),($E$30/$D$30),"")</f>
        <v/>
      </c>
      <c r="AQ74" s="21" t="str">
        <f>IF(AND($AH74=AQ$58,$AE$30&gt;0,'Anexo IV'!$H77=TRUE),($E$30/$D$30),"")</f>
        <v/>
      </c>
      <c r="AR74" s="21" t="str">
        <f>IF(AND($AH74=AR$58,$AE$30&gt;0,'Anexo IV'!$H77=TRUE),($E$30/$D$30),"")</f>
        <v/>
      </c>
      <c r="AS74" s="21" t="str">
        <f>IF(AND($AH74=AS$58,$AE$30&gt;0,'Anexo IV'!$H77=TRUE),($E$30/$D$30),"")</f>
        <v/>
      </c>
      <c r="AT74" s="21" t="str">
        <f>IF(AND($AH74=AT$58,$AE$30&gt;0,'Anexo IV'!$H77=TRUE),($E$30/$D$30),"")</f>
        <v/>
      </c>
      <c r="AU74" s="21" t="str">
        <f>IF(AND($AH74=AU$58,$AE$30&gt;0,'Anexo IV'!$H77=TRUE),($E$30/$D$30),"")</f>
        <v/>
      </c>
      <c r="AV74" s="21" t="str">
        <f>IF(AND($AH74=AV$58,$AE$30&gt;0,'Anexo IV'!$H77=TRUE),($E$30/$D$30),"")</f>
        <v/>
      </c>
      <c r="AW74" s="21" t="str">
        <f>IF(AND($AH74=AW$58,$AE$30&gt;0,'Anexo IV'!$H77=TRUE),($E$30/$D$30),"")</f>
        <v/>
      </c>
      <c r="AX74" s="21" t="str">
        <f>IF(AND($AH74=AX$58,$AE$30&gt;0,'Anexo IV'!$H77=TRUE),($E$30/$D$30),"")</f>
        <v/>
      </c>
      <c r="AY74" s="21" t="str">
        <f>IF(AND($AH74=AY$58,$AE$30&gt;0,'Anexo IV'!$H77=TRUE),($E$30/$D$30),"")</f>
        <v/>
      </c>
      <c r="AZ74" s="21" t="str">
        <f>IF(AND($AH74=AZ$58,$AE$30&gt;0,'Anexo IV'!$H77=TRUE),($E$30/$D$30),"")</f>
        <v/>
      </c>
      <c r="BA74" s="21" t="str">
        <f>IF(AND($AH74=BA$58,$AE$30&gt;0,'Anexo IV'!$H77=TRUE),($E$30/$D$30),"")</f>
        <v/>
      </c>
      <c r="BB74" s="21" t="str">
        <f>IF(AND($AH74=BB$58,$AE$30&gt;0,'Anexo IV'!$H77=TRUE),($E$30/$D$30),"")</f>
        <v/>
      </c>
      <c r="BC74" s="21" t="str">
        <f>IF(AND($AH74=BC$58,$AE$30&gt;0,'Anexo IV'!$H77=TRUE),($E$30/$D$30),"")</f>
        <v/>
      </c>
      <c r="BD74" s="21" t="str">
        <f>IF(AND($AH74=BD$58,$AE$30&gt;0,'Anexo IV'!$H77=TRUE),($E$30/$D$30),"")</f>
        <v/>
      </c>
      <c r="BE74" s="21" t="str">
        <f>IF(AND($AH74=BE$58,$AE$30&gt;0,'Anexo IV'!$H77=TRUE),($E$30/$D$30),"")</f>
        <v/>
      </c>
      <c r="BF74" s="21" t="str">
        <f>IF(AND($AH74=BF$58,$AE$30&gt;0,'Anexo IV'!$H77=TRUE),($E$30/$D$30),"")</f>
        <v/>
      </c>
      <c r="BG74" s="21" t="str">
        <f>IF(AND($AH74=BG$58,$AE$30&gt;0,'Anexo IV'!$H77=TRUE),($E$30/$D$30),"")</f>
        <v/>
      </c>
      <c r="BH74" s="21" t="str">
        <f>IF(AND($AH74=BH$58,$AE$30&gt;0,'Anexo IV'!$H77=TRUE),($E$30/$D$30),"")</f>
        <v/>
      </c>
      <c r="BI74" s="21" t="str">
        <f>IF(AND($AH74=BI$58,$AE$30&gt;0,'Anexo IV'!$H77=TRUE),($E$30/$D$30),"")</f>
        <v/>
      </c>
      <c r="BJ74" s="21" t="str">
        <f>IF(AND($AH74=BJ$58,$AE$30&gt;0,'Anexo IV'!$H77=TRUE),($E$30/$D$30),"")</f>
        <v/>
      </c>
      <c r="BK74" s="21" t="str">
        <f>IF(AND($AH74=BK$58,$AE$30&gt;0,'Anexo IV'!$H77=TRUE),($E$30/$D$30),"")</f>
        <v/>
      </c>
      <c r="BL74" s="21" t="str">
        <f>IF(AND($AH74=BL$58,$AE$30&gt;0,'Anexo IV'!$H77=TRUE),($E$30/$D$30),"")</f>
        <v/>
      </c>
      <c r="BM74" s="21" t="str">
        <f>IF(AND($AH74=BM$58,$AE$30&gt;0,'Anexo IV'!$H77=TRUE),($E$30/$D$30),"")</f>
        <v/>
      </c>
      <c r="BN74" s="21" t="str">
        <f>IF(AND($AH74=BN$58,$AE$30&gt;0,'Anexo IV'!$H77=TRUE),($E$30/$D$30),"")</f>
        <v/>
      </c>
      <c r="BO74" s="21" t="str">
        <f>IF(AND($AH74=BO$58,$AE$30&gt;0,'Anexo IV'!$H77=TRUE),($E$30/$D$30),"")</f>
        <v/>
      </c>
      <c r="BP74" s="21" t="str">
        <f>IF(AND($AH74=BP$58,$AE$30&gt;0,'Anexo IV'!$H77=TRUE),($E$30/$D$30),"")</f>
        <v/>
      </c>
      <c r="BQ74" s="21" t="str">
        <f>IF(AND($AH74=BQ$58,$AE$30&gt;0,'Anexo IV'!$H77=TRUE),($E$30/$D$30),"")</f>
        <v/>
      </c>
    </row>
    <row r="75" spans="19:69" x14ac:dyDescent="0.25">
      <c r="S75" s="14"/>
      <c r="T75" s="14"/>
      <c r="U75" s="14"/>
      <c r="V75" s="14"/>
      <c r="W75" s="14"/>
      <c r="X75" s="14"/>
      <c r="Y75" s="14"/>
      <c r="Z75" s="14"/>
      <c r="AA75" s="14"/>
      <c r="AB75" s="14"/>
      <c r="AG75" s="246"/>
      <c r="AH75" s="20" t="str">
        <f>UPPER('Anexo IV'!F78)</f>
        <v/>
      </c>
      <c r="AI75" s="21" t="str">
        <f>IF(AND($AH75=AI$58,$AE$30&gt;0,'Anexo IV'!$H78=TRUE),($E$30/$D$30),"")</f>
        <v/>
      </c>
      <c r="AJ75" s="21" t="str">
        <f>IF(AND($AH75=AJ$58,$AE$30&gt;0,'Anexo IV'!$H78=TRUE),($E$30/$D$30),"")</f>
        <v/>
      </c>
      <c r="AK75" s="21" t="str">
        <f>IF(AND($AH75=AK$58,$AE$30&gt;0,'Anexo IV'!$H78=TRUE),($E$30/$D$30),"")</f>
        <v/>
      </c>
      <c r="AL75" s="21" t="str">
        <f>IF(AND($AH75=AL$58,$AE$30&gt;0,'Anexo IV'!$H78=TRUE),($E$30/$D$30),"")</f>
        <v/>
      </c>
      <c r="AM75" s="21" t="str">
        <f>IF(AND($AH75=AM$58,$AE$30&gt;0,'Anexo IV'!$H78=TRUE),($E$30/$D$30),"")</f>
        <v/>
      </c>
      <c r="AN75" s="21" t="str">
        <f>IF(AND($AH75=AN$58,$AE$30&gt;0,'Anexo IV'!$H78=TRUE),($E$30/$D$30),"")</f>
        <v/>
      </c>
      <c r="AO75" s="21" t="str">
        <f>IF(AND($AH75=AO$58,$AE$30&gt;0,'Anexo IV'!$H78=TRUE),($E$30/$D$30),"")</f>
        <v/>
      </c>
      <c r="AP75" s="21" t="str">
        <f>IF(AND($AH75=AP$58,$AE$30&gt;0,'Anexo IV'!$H78=TRUE),($E$30/$D$30),"")</f>
        <v/>
      </c>
      <c r="AQ75" s="21" t="str">
        <f>IF(AND($AH75=AQ$58,$AE$30&gt;0,'Anexo IV'!$H78=TRUE),($E$30/$D$30),"")</f>
        <v/>
      </c>
      <c r="AR75" s="21" t="str">
        <f>IF(AND($AH75=AR$58,$AE$30&gt;0,'Anexo IV'!$H78=TRUE),($E$30/$D$30),"")</f>
        <v/>
      </c>
      <c r="AS75" s="21" t="str">
        <f>IF(AND($AH75=AS$58,$AE$30&gt;0,'Anexo IV'!$H78=TRUE),($E$30/$D$30),"")</f>
        <v/>
      </c>
      <c r="AT75" s="21" t="str">
        <f>IF(AND($AH75=AT$58,$AE$30&gt;0,'Anexo IV'!$H78=TRUE),($E$30/$D$30),"")</f>
        <v/>
      </c>
      <c r="AU75" s="21" t="str">
        <f>IF(AND($AH75=AU$58,$AE$30&gt;0,'Anexo IV'!$H78=TRUE),($E$30/$D$30),"")</f>
        <v/>
      </c>
      <c r="AV75" s="21" t="str">
        <f>IF(AND($AH75=AV$58,$AE$30&gt;0,'Anexo IV'!$H78=TRUE),($E$30/$D$30),"")</f>
        <v/>
      </c>
      <c r="AW75" s="21" t="str">
        <f>IF(AND($AH75=AW$58,$AE$30&gt;0,'Anexo IV'!$H78=TRUE),($E$30/$D$30),"")</f>
        <v/>
      </c>
      <c r="AX75" s="21" t="str">
        <f>IF(AND($AH75=AX$58,$AE$30&gt;0,'Anexo IV'!$H78=TRUE),($E$30/$D$30),"")</f>
        <v/>
      </c>
      <c r="AY75" s="21" t="str">
        <f>IF(AND($AH75=AY$58,$AE$30&gt;0,'Anexo IV'!$H78=TRUE),($E$30/$D$30),"")</f>
        <v/>
      </c>
      <c r="AZ75" s="21" t="str">
        <f>IF(AND($AH75=AZ$58,$AE$30&gt;0,'Anexo IV'!$H78=TRUE),($E$30/$D$30),"")</f>
        <v/>
      </c>
      <c r="BA75" s="21" t="str">
        <f>IF(AND($AH75=BA$58,$AE$30&gt;0,'Anexo IV'!$H78=TRUE),($E$30/$D$30),"")</f>
        <v/>
      </c>
      <c r="BB75" s="21" t="str">
        <f>IF(AND($AH75=BB$58,$AE$30&gt;0,'Anexo IV'!$H78=TRUE),($E$30/$D$30),"")</f>
        <v/>
      </c>
      <c r="BC75" s="21" t="str">
        <f>IF(AND($AH75=BC$58,$AE$30&gt;0,'Anexo IV'!$H78=TRUE),($E$30/$D$30),"")</f>
        <v/>
      </c>
      <c r="BD75" s="21" t="str">
        <f>IF(AND($AH75=BD$58,$AE$30&gt;0,'Anexo IV'!$H78=TRUE),($E$30/$D$30),"")</f>
        <v/>
      </c>
      <c r="BE75" s="21" t="str">
        <f>IF(AND($AH75=BE$58,$AE$30&gt;0,'Anexo IV'!$H78=TRUE),($E$30/$D$30),"")</f>
        <v/>
      </c>
      <c r="BF75" s="21" t="str">
        <f>IF(AND($AH75=BF$58,$AE$30&gt;0,'Anexo IV'!$H78=TRUE),($E$30/$D$30),"")</f>
        <v/>
      </c>
      <c r="BG75" s="21" t="str">
        <f>IF(AND($AH75=BG$58,$AE$30&gt;0,'Anexo IV'!$H78=TRUE),($E$30/$D$30),"")</f>
        <v/>
      </c>
      <c r="BH75" s="21" t="str">
        <f>IF(AND($AH75=BH$58,$AE$30&gt;0,'Anexo IV'!$H78=TRUE),($E$30/$D$30),"")</f>
        <v/>
      </c>
      <c r="BI75" s="21" t="str">
        <f>IF(AND($AH75=BI$58,$AE$30&gt;0,'Anexo IV'!$H78=TRUE),($E$30/$D$30),"")</f>
        <v/>
      </c>
      <c r="BJ75" s="21" t="str">
        <f>IF(AND($AH75=BJ$58,$AE$30&gt;0,'Anexo IV'!$H78=TRUE),($E$30/$D$30),"")</f>
        <v/>
      </c>
      <c r="BK75" s="21" t="str">
        <f>IF(AND($AH75=BK$58,$AE$30&gt;0,'Anexo IV'!$H78=TRUE),($E$30/$D$30),"")</f>
        <v/>
      </c>
      <c r="BL75" s="21" t="str">
        <f>IF(AND($AH75=BL$58,$AE$30&gt;0,'Anexo IV'!$H78=TRUE),($E$30/$D$30),"")</f>
        <v/>
      </c>
      <c r="BM75" s="21" t="str">
        <f>IF(AND($AH75=BM$58,$AE$30&gt;0,'Anexo IV'!$H78=TRUE),($E$30/$D$30),"")</f>
        <v/>
      </c>
      <c r="BN75" s="21" t="str">
        <f>IF(AND($AH75=BN$58,$AE$30&gt;0,'Anexo IV'!$H78=TRUE),($E$30/$D$30),"")</f>
        <v/>
      </c>
      <c r="BO75" s="21" t="str">
        <f>IF(AND($AH75=BO$58,$AE$30&gt;0,'Anexo IV'!$H78=TRUE),($E$30/$D$30),"")</f>
        <v/>
      </c>
      <c r="BP75" s="21" t="str">
        <f>IF(AND($AH75=BP$58,$AE$30&gt;0,'Anexo IV'!$H78=TRUE),($E$30/$D$30),"")</f>
        <v/>
      </c>
      <c r="BQ75" s="21" t="str">
        <f>IF(AND($AH75=BQ$58,$AE$30&gt;0,'Anexo IV'!$H78=TRUE),($E$30/$D$30),"")</f>
        <v/>
      </c>
    </row>
    <row r="76" spans="19:69" x14ac:dyDescent="0.25">
      <c r="S76" s="14"/>
      <c r="T76" s="14"/>
      <c r="U76" s="14"/>
      <c r="V76" s="14"/>
      <c r="W76" s="14"/>
      <c r="X76" s="14"/>
      <c r="Y76" s="14"/>
      <c r="Z76" s="14"/>
      <c r="AA76" s="14"/>
      <c r="AB76" s="14"/>
      <c r="AG76" s="246"/>
      <c r="AH76" s="20" t="str">
        <f>UPPER('Anexo IV'!F79)</f>
        <v/>
      </c>
      <c r="AI76" s="21" t="str">
        <f>IF(AND($AH76=AI$58,$AE$30&gt;0,'Anexo IV'!$H79=TRUE),($E$30/$D$30),"")</f>
        <v/>
      </c>
      <c r="AJ76" s="21" t="str">
        <f>IF(AND($AH76=AJ$58,$AE$30&gt;0,'Anexo IV'!$H79=TRUE),($E$30/$D$30),"")</f>
        <v/>
      </c>
      <c r="AK76" s="21" t="str">
        <f>IF(AND($AH76=AK$58,$AE$30&gt;0,'Anexo IV'!$H79=TRUE),($E$30/$D$30),"")</f>
        <v/>
      </c>
      <c r="AL76" s="21" t="str">
        <f>IF(AND($AH76=AL$58,$AE$30&gt;0,'Anexo IV'!$H79=TRUE),($E$30/$D$30),"")</f>
        <v/>
      </c>
      <c r="AM76" s="21" t="str">
        <f>IF(AND($AH76=AM$58,$AE$30&gt;0,'Anexo IV'!$H79=TRUE),($E$30/$D$30),"")</f>
        <v/>
      </c>
      <c r="AN76" s="21" t="str">
        <f>IF(AND($AH76=AN$58,$AE$30&gt;0,'Anexo IV'!$H79=TRUE),($E$30/$D$30),"")</f>
        <v/>
      </c>
      <c r="AO76" s="21" t="str">
        <f>IF(AND($AH76=AO$58,$AE$30&gt;0,'Anexo IV'!$H79=TRUE),($E$30/$D$30),"")</f>
        <v/>
      </c>
      <c r="AP76" s="21" t="str">
        <f>IF(AND($AH76=AP$58,$AE$30&gt;0,'Anexo IV'!$H79=TRUE),($E$30/$D$30),"")</f>
        <v/>
      </c>
      <c r="AQ76" s="21" t="str">
        <f>IF(AND($AH76=AQ$58,$AE$30&gt;0,'Anexo IV'!$H79=TRUE),($E$30/$D$30),"")</f>
        <v/>
      </c>
      <c r="AR76" s="21" t="str">
        <f>IF(AND($AH76=AR$58,$AE$30&gt;0,'Anexo IV'!$H79=TRUE),($E$30/$D$30),"")</f>
        <v/>
      </c>
      <c r="AS76" s="21" t="str">
        <f>IF(AND($AH76=AS$58,$AE$30&gt;0,'Anexo IV'!$H79=TRUE),($E$30/$D$30),"")</f>
        <v/>
      </c>
      <c r="AT76" s="21" t="str">
        <f>IF(AND($AH76=AT$58,$AE$30&gt;0,'Anexo IV'!$H79=TRUE),($E$30/$D$30),"")</f>
        <v/>
      </c>
      <c r="AU76" s="21" t="str">
        <f>IF(AND($AH76=AU$58,$AE$30&gt;0,'Anexo IV'!$H79=TRUE),($E$30/$D$30),"")</f>
        <v/>
      </c>
      <c r="AV76" s="21" t="str">
        <f>IF(AND($AH76=AV$58,$AE$30&gt;0,'Anexo IV'!$H79=TRUE),($E$30/$D$30),"")</f>
        <v/>
      </c>
      <c r="AW76" s="21" t="str">
        <f>IF(AND($AH76=AW$58,$AE$30&gt;0,'Anexo IV'!$H79=TRUE),($E$30/$D$30),"")</f>
        <v/>
      </c>
      <c r="AX76" s="21" t="str">
        <f>IF(AND($AH76=AX$58,$AE$30&gt;0,'Anexo IV'!$H79=TRUE),($E$30/$D$30),"")</f>
        <v/>
      </c>
      <c r="AY76" s="21" t="str">
        <f>IF(AND($AH76=AY$58,$AE$30&gt;0,'Anexo IV'!$H79=TRUE),($E$30/$D$30),"")</f>
        <v/>
      </c>
      <c r="AZ76" s="21" t="str">
        <f>IF(AND($AH76=AZ$58,$AE$30&gt;0,'Anexo IV'!$H79=TRUE),($E$30/$D$30),"")</f>
        <v/>
      </c>
      <c r="BA76" s="21" t="str">
        <f>IF(AND($AH76=BA$58,$AE$30&gt;0,'Anexo IV'!$H79=TRUE),($E$30/$D$30),"")</f>
        <v/>
      </c>
      <c r="BB76" s="21" t="str">
        <f>IF(AND($AH76=BB$58,$AE$30&gt;0,'Anexo IV'!$H79=TRUE),($E$30/$D$30),"")</f>
        <v/>
      </c>
      <c r="BC76" s="21" t="str">
        <f>IF(AND($AH76=BC$58,$AE$30&gt;0,'Anexo IV'!$H79=TRUE),($E$30/$D$30),"")</f>
        <v/>
      </c>
      <c r="BD76" s="21" t="str">
        <f>IF(AND($AH76=BD$58,$AE$30&gt;0,'Anexo IV'!$H79=TRUE),($E$30/$D$30),"")</f>
        <v/>
      </c>
      <c r="BE76" s="21" t="str">
        <f>IF(AND($AH76=BE$58,$AE$30&gt;0,'Anexo IV'!$H79=TRUE),($E$30/$D$30),"")</f>
        <v/>
      </c>
      <c r="BF76" s="21" t="str">
        <f>IF(AND($AH76=BF$58,$AE$30&gt;0,'Anexo IV'!$H79=TRUE),($E$30/$D$30),"")</f>
        <v/>
      </c>
      <c r="BG76" s="21" t="str">
        <f>IF(AND($AH76=BG$58,$AE$30&gt;0,'Anexo IV'!$H79=TRUE),($E$30/$D$30),"")</f>
        <v/>
      </c>
      <c r="BH76" s="21" t="str">
        <f>IF(AND($AH76=BH$58,$AE$30&gt;0,'Anexo IV'!$H79=TRUE),($E$30/$D$30),"")</f>
        <v/>
      </c>
      <c r="BI76" s="21" t="str">
        <f>IF(AND($AH76=BI$58,$AE$30&gt;0,'Anexo IV'!$H79=TRUE),($E$30/$D$30),"")</f>
        <v/>
      </c>
      <c r="BJ76" s="21" t="str">
        <f>IF(AND($AH76=BJ$58,$AE$30&gt;0,'Anexo IV'!$H79=TRUE),($E$30/$D$30),"")</f>
        <v/>
      </c>
      <c r="BK76" s="21" t="str">
        <f>IF(AND($AH76=BK$58,$AE$30&gt;0,'Anexo IV'!$H79=TRUE),($E$30/$D$30),"")</f>
        <v/>
      </c>
      <c r="BL76" s="21" t="str">
        <f>IF(AND($AH76=BL$58,$AE$30&gt;0,'Anexo IV'!$H79=TRUE),($E$30/$D$30),"")</f>
        <v/>
      </c>
      <c r="BM76" s="21" t="str">
        <f>IF(AND($AH76=BM$58,$AE$30&gt;0,'Anexo IV'!$H79=TRUE),($E$30/$D$30),"")</f>
        <v/>
      </c>
      <c r="BN76" s="21" t="str">
        <f>IF(AND($AH76=BN$58,$AE$30&gt;0,'Anexo IV'!$H79=TRUE),($E$30/$D$30),"")</f>
        <v/>
      </c>
      <c r="BO76" s="21" t="str">
        <f>IF(AND($AH76=BO$58,$AE$30&gt;0,'Anexo IV'!$H79=TRUE),($E$30/$D$30),"")</f>
        <v/>
      </c>
      <c r="BP76" s="21" t="str">
        <f>IF(AND($AH76=BP$58,$AE$30&gt;0,'Anexo IV'!$H79=TRUE),($E$30/$D$30),"")</f>
        <v/>
      </c>
      <c r="BQ76" s="21" t="str">
        <f>IF(AND($AH76=BQ$58,$AE$30&gt;0,'Anexo IV'!$H79=TRUE),($E$30/$D$30),"")</f>
        <v/>
      </c>
    </row>
    <row r="77" spans="19:69" x14ac:dyDescent="0.25">
      <c r="S77" s="14"/>
      <c r="T77" s="14"/>
      <c r="U77" s="14"/>
      <c r="V77" s="14"/>
      <c r="W77" s="14"/>
      <c r="X77" s="14"/>
      <c r="Y77" s="14"/>
      <c r="Z77" s="14"/>
      <c r="AA77" s="14"/>
      <c r="AB77" s="14"/>
      <c r="AG77" s="246"/>
      <c r="AH77" s="20" t="str">
        <f>UPPER('Anexo IV'!F80)</f>
        <v/>
      </c>
      <c r="AI77" s="21" t="str">
        <f>IF(AND($AH77=AI$58,$AE$30&gt;0,'Anexo IV'!$H80=TRUE),($E$30/$D$30),"")</f>
        <v/>
      </c>
      <c r="AJ77" s="21" t="str">
        <f>IF(AND($AH77=AJ$58,$AE$30&gt;0,'Anexo IV'!$H80=TRUE),($E$30/$D$30),"")</f>
        <v/>
      </c>
      <c r="AK77" s="21" t="str">
        <f>IF(AND($AH77=AK$58,$AE$30&gt;0,'Anexo IV'!$H80=TRUE),($E$30/$D$30),"")</f>
        <v/>
      </c>
      <c r="AL77" s="21" t="str">
        <f>IF(AND($AH77=AL$58,$AE$30&gt;0,'Anexo IV'!$H80=TRUE),($E$30/$D$30),"")</f>
        <v/>
      </c>
      <c r="AM77" s="21" t="str">
        <f>IF(AND($AH77=AM$58,$AE$30&gt;0,'Anexo IV'!$H80=TRUE),($E$30/$D$30),"")</f>
        <v/>
      </c>
      <c r="AN77" s="21" t="str">
        <f>IF(AND($AH77=AN$58,$AE$30&gt;0,'Anexo IV'!$H80=TRUE),($E$30/$D$30),"")</f>
        <v/>
      </c>
      <c r="AO77" s="21" t="str">
        <f>IF(AND($AH77=AO$58,$AE$30&gt;0,'Anexo IV'!$H80=TRUE),($E$30/$D$30),"")</f>
        <v/>
      </c>
      <c r="AP77" s="21" t="str">
        <f>IF(AND($AH77=AP$58,$AE$30&gt;0,'Anexo IV'!$H80=TRUE),($E$30/$D$30),"")</f>
        <v/>
      </c>
      <c r="AQ77" s="21" t="str">
        <f>IF(AND($AH77=AQ$58,$AE$30&gt;0,'Anexo IV'!$H80=TRUE),($E$30/$D$30),"")</f>
        <v/>
      </c>
      <c r="AR77" s="21" t="str">
        <f>IF(AND($AH77=AR$58,$AE$30&gt;0,'Anexo IV'!$H80=TRUE),($E$30/$D$30),"")</f>
        <v/>
      </c>
      <c r="AS77" s="21" t="str">
        <f>IF(AND($AH77=AS$58,$AE$30&gt;0,'Anexo IV'!$H80=TRUE),($E$30/$D$30),"")</f>
        <v/>
      </c>
      <c r="AT77" s="21" t="str">
        <f>IF(AND($AH77=AT$58,$AE$30&gt;0,'Anexo IV'!$H80=TRUE),($E$30/$D$30),"")</f>
        <v/>
      </c>
      <c r="AU77" s="21" t="str">
        <f>IF(AND($AH77=AU$58,$AE$30&gt;0,'Anexo IV'!$H80=TRUE),($E$30/$D$30),"")</f>
        <v/>
      </c>
      <c r="AV77" s="21" t="str">
        <f>IF(AND($AH77=AV$58,$AE$30&gt;0,'Anexo IV'!$H80=TRUE),($E$30/$D$30),"")</f>
        <v/>
      </c>
      <c r="AW77" s="21" t="str">
        <f>IF(AND($AH77=AW$58,$AE$30&gt;0,'Anexo IV'!$H80=TRUE),($E$30/$D$30),"")</f>
        <v/>
      </c>
      <c r="AX77" s="21" t="str">
        <f>IF(AND($AH77=AX$58,$AE$30&gt;0,'Anexo IV'!$H80=TRUE),($E$30/$D$30),"")</f>
        <v/>
      </c>
      <c r="AY77" s="21" t="str">
        <f>IF(AND($AH77=AY$58,$AE$30&gt;0,'Anexo IV'!$H80=TRUE),($E$30/$D$30),"")</f>
        <v/>
      </c>
      <c r="AZ77" s="21" t="str">
        <f>IF(AND($AH77=AZ$58,$AE$30&gt;0,'Anexo IV'!$H80=TRUE),($E$30/$D$30),"")</f>
        <v/>
      </c>
      <c r="BA77" s="21" t="str">
        <f>IF(AND($AH77=BA$58,$AE$30&gt;0,'Anexo IV'!$H80=TRUE),($E$30/$D$30),"")</f>
        <v/>
      </c>
      <c r="BB77" s="21" t="str">
        <f>IF(AND($AH77=BB$58,$AE$30&gt;0,'Anexo IV'!$H80=TRUE),($E$30/$D$30),"")</f>
        <v/>
      </c>
      <c r="BC77" s="21" t="str">
        <f>IF(AND($AH77=BC$58,$AE$30&gt;0,'Anexo IV'!$H80=TRUE),($E$30/$D$30),"")</f>
        <v/>
      </c>
      <c r="BD77" s="21" t="str">
        <f>IF(AND($AH77=BD$58,$AE$30&gt;0,'Anexo IV'!$H80=TRUE),($E$30/$D$30),"")</f>
        <v/>
      </c>
      <c r="BE77" s="21" t="str">
        <f>IF(AND($AH77=BE$58,$AE$30&gt;0,'Anexo IV'!$H80=TRUE),($E$30/$D$30),"")</f>
        <v/>
      </c>
      <c r="BF77" s="21" t="str">
        <f>IF(AND($AH77=BF$58,$AE$30&gt;0,'Anexo IV'!$H80=TRUE),($E$30/$D$30),"")</f>
        <v/>
      </c>
      <c r="BG77" s="21" t="str">
        <f>IF(AND($AH77=BG$58,$AE$30&gt;0,'Anexo IV'!$H80=TRUE),($E$30/$D$30),"")</f>
        <v/>
      </c>
      <c r="BH77" s="21" t="str">
        <f>IF(AND($AH77=BH$58,$AE$30&gt;0,'Anexo IV'!$H80=TRUE),($E$30/$D$30),"")</f>
        <v/>
      </c>
      <c r="BI77" s="21" t="str">
        <f>IF(AND($AH77=BI$58,$AE$30&gt;0,'Anexo IV'!$H80=TRUE),($E$30/$D$30),"")</f>
        <v/>
      </c>
      <c r="BJ77" s="21" t="str">
        <f>IF(AND($AH77=BJ$58,$AE$30&gt;0,'Anexo IV'!$H80=TRUE),($E$30/$D$30),"")</f>
        <v/>
      </c>
      <c r="BK77" s="21" t="str">
        <f>IF(AND($AH77=BK$58,$AE$30&gt;0,'Anexo IV'!$H80=TRUE),($E$30/$D$30),"")</f>
        <v/>
      </c>
      <c r="BL77" s="21" t="str">
        <f>IF(AND($AH77=BL$58,$AE$30&gt;0,'Anexo IV'!$H80=TRUE),($E$30/$D$30),"")</f>
        <v/>
      </c>
      <c r="BM77" s="21" t="str">
        <f>IF(AND($AH77=BM$58,$AE$30&gt;0,'Anexo IV'!$H80=TRUE),($E$30/$D$30),"")</f>
        <v/>
      </c>
      <c r="BN77" s="21" t="str">
        <f>IF(AND($AH77=BN$58,$AE$30&gt;0,'Anexo IV'!$H80=TRUE),($E$30/$D$30),"")</f>
        <v/>
      </c>
      <c r="BO77" s="21" t="str">
        <f>IF(AND($AH77=BO$58,$AE$30&gt;0,'Anexo IV'!$H80=TRUE),($E$30/$D$30),"")</f>
        <v/>
      </c>
      <c r="BP77" s="21" t="str">
        <f>IF(AND($AH77=BP$58,$AE$30&gt;0,'Anexo IV'!$H80=TRUE),($E$30/$D$30),"")</f>
        <v/>
      </c>
      <c r="BQ77" s="21" t="str">
        <f>IF(AND($AH77=BQ$58,$AE$30&gt;0,'Anexo IV'!$H80=TRUE),($E$30/$D$30),"")</f>
        <v/>
      </c>
    </row>
    <row r="78" spans="19:69" x14ac:dyDescent="0.25">
      <c r="S78" s="14"/>
      <c r="T78" s="14"/>
      <c r="U78" s="14"/>
      <c r="V78" s="14"/>
      <c r="W78" s="14"/>
      <c r="X78" s="14"/>
      <c r="Y78" s="14"/>
      <c r="Z78" s="14"/>
      <c r="AA78" s="14"/>
      <c r="AB78" s="14"/>
      <c r="AG78" s="246"/>
      <c r="AH78" s="20" t="str">
        <f>UPPER('Anexo IV'!F81)</f>
        <v/>
      </c>
      <c r="AI78" s="21" t="str">
        <f>IF(AND($AH78=AI$58,$AE$30&gt;0,'Anexo IV'!$H81=TRUE),($E$30/$D$30),"")</f>
        <v/>
      </c>
      <c r="AJ78" s="21" t="str">
        <f>IF(AND($AH78=AJ$58,$AE$30&gt;0,'Anexo IV'!$H81=TRUE),($E$30/$D$30),"")</f>
        <v/>
      </c>
      <c r="AK78" s="21" t="str">
        <f>IF(AND($AH78=AK$58,$AE$30&gt;0,'Anexo IV'!$H81=TRUE),($E$30/$D$30),"")</f>
        <v/>
      </c>
      <c r="AL78" s="21" t="str">
        <f>IF(AND($AH78=AL$58,$AE$30&gt;0,'Anexo IV'!$H81=TRUE),($E$30/$D$30),"")</f>
        <v/>
      </c>
      <c r="AM78" s="21" t="str">
        <f>IF(AND($AH78=AM$58,$AE$30&gt;0,'Anexo IV'!$H81=TRUE),($E$30/$D$30),"")</f>
        <v/>
      </c>
      <c r="AN78" s="21" t="str">
        <f>IF(AND($AH78=AN$58,$AE$30&gt;0,'Anexo IV'!$H81=TRUE),($E$30/$D$30),"")</f>
        <v/>
      </c>
      <c r="AO78" s="21" t="str">
        <f>IF(AND($AH78=AO$58,$AE$30&gt;0,'Anexo IV'!$H81=TRUE),($E$30/$D$30),"")</f>
        <v/>
      </c>
      <c r="AP78" s="21" t="str">
        <f>IF(AND($AH78=AP$58,$AE$30&gt;0,'Anexo IV'!$H81=TRUE),($E$30/$D$30),"")</f>
        <v/>
      </c>
      <c r="AQ78" s="21" t="str">
        <f>IF(AND($AH78=AQ$58,$AE$30&gt;0,'Anexo IV'!$H81=TRUE),($E$30/$D$30),"")</f>
        <v/>
      </c>
      <c r="AR78" s="21" t="str">
        <f>IF(AND($AH78=AR$58,$AE$30&gt;0,'Anexo IV'!$H81=TRUE),($E$30/$D$30),"")</f>
        <v/>
      </c>
      <c r="AS78" s="21" t="str">
        <f>IF(AND($AH78=AS$58,$AE$30&gt;0,'Anexo IV'!$H81=TRUE),($E$30/$D$30),"")</f>
        <v/>
      </c>
      <c r="AT78" s="21" t="str">
        <f>IF(AND($AH78=AT$58,$AE$30&gt;0,'Anexo IV'!$H81=TRUE),($E$30/$D$30),"")</f>
        <v/>
      </c>
      <c r="AU78" s="21" t="str">
        <f>IF(AND($AH78=AU$58,$AE$30&gt;0,'Anexo IV'!$H81=TRUE),($E$30/$D$30),"")</f>
        <v/>
      </c>
      <c r="AV78" s="21" t="str">
        <f>IF(AND($AH78=AV$58,$AE$30&gt;0,'Anexo IV'!$H81=TRUE),($E$30/$D$30),"")</f>
        <v/>
      </c>
      <c r="AW78" s="21" t="str">
        <f>IF(AND($AH78=AW$58,$AE$30&gt;0,'Anexo IV'!$H81=TRUE),($E$30/$D$30),"")</f>
        <v/>
      </c>
      <c r="AX78" s="21" t="str">
        <f>IF(AND($AH78=AX$58,$AE$30&gt;0,'Anexo IV'!$H81=TRUE),($E$30/$D$30),"")</f>
        <v/>
      </c>
      <c r="AY78" s="21" t="str">
        <f>IF(AND($AH78=AY$58,$AE$30&gt;0,'Anexo IV'!$H81=TRUE),($E$30/$D$30),"")</f>
        <v/>
      </c>
      <c r="AZ78" s="21" t="str">
        <f>IF(AND($AH78=AZ$58,$AE$30&gt;0,'Anexo IV'!$H81=TRUE),($E$30/$D$30),"")</f>
        <v/>
      </c>
      <c r="BA78" s="21" t="str">
        <f>IF(AND($AH78=BA$58,$AE$30&gt;0,'Anexo IV'!$H81=TRUE),($E$30/$D$30),"")</f>
        <v/>
      </c>
      <c r="BB78" s="21" t="str">
        <f>IF(AND($AH78=BB$58,$AE$30&gt;0,'Anexo IV'!$H81=TRUE),($E$30/$D$30),"")</f>
        <v/>
      </c>
      <c r="BC78" s="21" t="str">
        <f>IF(AND($AH78=BC$58,$AE$30&gt;0,'Anexo IV'!$H81=TRUE),($E$30/$D$30),"")</f>
        <v/>
      </c>
      <c r="BD78" s="21" t="str">
        <f>IF(AND($AH78=BD$58,$AE$30&gt;0,'Anexo IV'!$H81=TRUE),($E$30/$D$30),"")</f>
        <v/>
      </c>
      <c r="BE78" s="21" t="str">
        <f>IF(AND($AH78=BE$58,$AE$30&gt;0,'Anexo IV'!$H81=TRUE),($E$30/$D$30),"")</f>
        <v/>
      </c>
      <c r="BF78" s="21" t="str">
        <f>IF(AND($AH78=BF$58,$AE$30&gt;0,'Anexo IV'!$H81=TRUE),($E$30/$D$30),"")</f>
        <v/>
      </c>
      <c r="BG78" s="21" t="str">
        <f>IF(AND($AH78=BG$58,$AE$30&gt;0,'Anexo IV'!$H81=TRUE),($E$30/$D$30),"")</f>
        <v/>
      </c>
      <c r="BH78" s="21" t="str">
        <f>IF(AND($AH78=BH$58,$AE$30&gt;0,'Anexo IV'!$H81=TRUE),($E$30/$D$30),"")</f>
        <v/>
      </c>
      <c r="BI78" s="21" t="str">
        <f>IF(AND($AH78=BI$58,$AE$30&gt;0,'Anexo IV'!$H81=TRUE),($E$30/$D$30),"")</f>
        <v/>
      </c>
      <c r="BJ78" s="21" t="str">
        <f>IF(AND($AH78=BJ$58,$AE$30&gt;0,'Anexo IV'!$H81=TRUE),($E$30/$D$30),"")</f>
        <v/>
      </c>
      <c r="BK78" s="21" t="str">
        <f>IF(AND($AH78=BK$58,$AE$30&gt;0,'Anexo IV'!$H81=TRUE),($E$30/$D$30),"")</f>
        <v/>
      </c>
      <c r="BL78" s="21" t="str">
        <f>IF(AND($AH78=BL$58,$AE$30&gt;0,'Anexo IV'!$H81=TRUE),($E$30/$D$30),"")</f>
        <v/>
      </c>
      <c r="BM78" s="21" t="str">
        <f>IF(AND($AH78=BM$58,$AE$30&gt;0,'Anexo IV'!$H81=TRUE),($E$30/$D$30),"")</f>
        <v/>
      </c>
      <c r="BN78" s="21" t="str">
        <f>IF(AND($AH78=BN$58,$AE$30&gt;0,'Anexo IV'!$H81=TRUE),($E$30/$D$30),"")</f>
        <v/>
      </c>
      <c r="BO78" s="21" t="str">
        <f>IF(AND($AH78=BO$58,$AE$30&gt;0,'Anexo IV'!$H81=TRUE),($E$30/$D$30),"")</f>
        <v/>
      </c>
      <c r="BP78" s="21" t="str">
        <f>IF(AND($AH78=BP$58,$AE$30&gt;0,'Anexo IV'!$H81=TRUE),($E$30/$D$30),"")</f>
        <v/>
      </c>
      <c r="BQ78" s="21" t="str">
        <f>IF(AND($AH78=BQ$58,$AE$30&gt;0,'Anexo IV'!$H81=TRUE),($E$30/$D$30),"")</f>
        <v/>
      </c>
    </row>
    <row r="79" spans="19:69" x14ac:dyDescent="0.25">
      <c r="S79" s="52"/>
      <c r="T79" s="52"/>
      <c r="U79" s="52"/>
      <c r="V79" s="52"/>
      <c r="W79" s="52"/>
      <c r="X79" s="52"/>
      <c r="Y79" s="52"/>
      <c r="Z79" s="52"/>
      <c r="AA79" s="52"/>
      <c r="AB79" s="52"/>
      <c r="AG79" s="246" t="s">
        <v>93</v>
      </c>
      <c r="AH79" s="23" t="str">
        <f>UPPER('Anexo IV'!F83)</f>
        <v/>
      </c>
      <c r="AI79" s="18" t="str">
        <f>IF(AND($AH79=AI$58,$AE$31&gt;0,'Anexo IV'!$H83=TRUE),($E$31/$D$31),"")</f>
        <v/>
      </c>
      <c r="AJ79" s="18" t="str">
        <f>IF(AND($AH79=AJ$58,$AE$31&gt;0,'Anexo IV'!$H83=TRUE),($E$31/$D$31),"")</f>
        <v/>
      </c>
      <c r="AK79" s="18" t="str">
        <f>IF(AND($AH79=AK$58,$AE$31&gt;0,'Anexo IV'!$H83=TRUE),($E$31/$D$31),"")</f>
        <v/>
      </c>
      <c r="AL79" s="18" t="str">
        <f>IF(AND($AH79=AL$58,$AE$31&gt;0,'Anexo IV'!$H83=TRUE),($E$31/$D$31),"")</f>
        <v/>
      </c>
      <c r="AM79" s="18" t="str">
        <f>IF(AND($AH79=AM$58,$AE$31&gt;0,'Anexo IV'!$H83=TRUE),($E$31/$D$31),"")</f>
        <v/>
      </c>
      <c r="AN79" s="18" t="str">
        <f>IF(AND($AH79=AN$58,$AE$31&gt;0,'Anexo IV'!$H83=TRUE),($E$31/$D$31),"")</f>
        <v/>
      </c>
      <c r="AO79" s="18" t="str">
        <f>IF(AND($AH79=AO$58,$AE$31&gt;0,'Anexo IV'!$H83=TRUE),($E$31/$D$31),"")</f>
        <v/>
      </c>
      <c r="AP79" s="18" t="str">
        <f>IF(AND($AH79=AP$58,$AE$31&gt;0,'Anexo IV'!$H83=TRUE),($E$31/$D$31),"")</f>
        <v/>
      </c>
      <c r="AQ79" s="18" t="str">
        <f>IF(AND($AH79=AQ$58,$AE$31&gt;0,'Anexo IV'!$H83=TRUE),($E$31/$D$31),"")</f>
        <v/>
      </c>
      <c r="AR79" s="18" t="str">
        <f>IF(AND($AH79=AR$58,$AE$31&gt;0,'Anexo IV'!$H83=TRUE),($E$31/$D$31),"")</f>
        <v/>
      </c>
      <c r="AS79" s="18" t="str">
        <f>IF(AND($AH79=AS$58,$AE$31&gt;0,'Anexo IV'!$H83=TRUE),($E$31/$D$31),"")</f>
        <v/>
      </c>
      <c r="AT79" s="18" t="str">
        <f>IF(AND($AH79=AT$58,$AE$31&gt;0,'Anexo IV'!$H83=TRUE),($E$31/$D$31),"")</f>
        <v/>
      </c>
      <c r="AU79" s="18" t="str">
        <f>IF(AND($AH79=AU$58,$AE$31&gt;0,'Anexo IV'!$H83=TRUE),($E$31/$D$31),"")</f>
        <v/>
      </c>
      <c r="AV79" s="18" t="str">
        <f>IF(AND($AH79=AV$58,$AE$31&gt;0,'Anexo IV'!$H83=TRUE),($E$31/$D$31),"")</f>
        <v/>
      </c>
      <c r="AW79" s="18" t="str">
        <f>IF(AND($AH79=AW$58,$AE$31&gt;0,'Anexo IV'!$H83=TRUE),($E$31/$D$31),"")</f>
        <v/>
      </c>
      <c r="AX79" s="18" t="str">
        <f>IF(AND($AH79=AX$58,$AE$31&gt;0,'Anexo IV'!$H83=TRUE),($E$31/$D$31),"")</f>
        <v/>
      </c>
      <c r="AY79" s="18" t="str">
        <f>IF(AND($AH79=AY$58,$AE$31&gt;0,'Anexo IV'!$H83=TRUE),($E$31/$D$31),"")</f>
        <v/>
      </c>
      <c r="AZ79" s="18" t="str">
        <f>IF(AND($AH79=AZ$58,$AE$31&gt;0,'Anexo IV'!$H83=TRUE),($E$31/$D$31),"")</f>
        <v/>
      </c>
      <c r="BA79" s="18" t="str">
        <f>IF(AND($AH79=BA$58,$AE$31&gt;0,'Anexo IV'!$H83=TRUE),($E$31/$D$31),"")</f>
        <v/>
      </c>
      <c r="BB79" s="18" t="str">
        <f>IF(AND($AH79=BB$58,$AE$31&gt;0,'Anexo IV'!$H83=TRUE),($E$31/$D$31),"")</f>
        <v/>
      </c>
      <c r="BC79" s="18" t="str">
        <f>IF(AND($AH79=BC$58,$AE$31&gt;0,'Anexo IV'!$H83=TRUE),($E$31/$D$31),"")</f>
        <v/>
      </c>
      <c r="BD79" s="18" t="str">
        <f>IF(AND($AH79=BD$58,$AE$31&gt;0,'Anexo IV'!$H83=TRUE),($E$31/$D$31),"")</f>
        <v/>
      </c>
      <c r="BE79" s="18" t="str">
        <f>IF(AND($AH79=BE$58,$AE$31&gt;0,'Anexo IV'!$H83=TRUE),($E$31/$D$31),"")</f>
        <v/>
      </c>
      <c r="BF79" s="18" t="str">
        <f>IF(AND($AH79=BF$58,$AE$31&gt;0,'Anexo IV'!$H83=TRUE),($E$31/$D$31),"")</f>
        <v/>
      </c>
      <c r="BG79" s="18" t="str">
        <f>IF(AND($AH79=BG$58,$AE$31&gt;0,'Anexo IV'!$H83=TRUE),($E$31/$D$31),"")</f>
        <v/>
      </c>
      <c r="BH79" s="18" t="str">
        <f>IF(AND($AH79=BH$58,$AE$31&gt;0,'Anexo IV'!$H83=TRUE),($E$31/$D$31),"")</f>
        <v/>
      </c>
      <c r="BI79" s="18" t="str">
        <f>IF(AND($AH79=BI$58,$AE$31&gt;0,'Anexo IV'!$H83=TRUE),($E$31/$D$31),"")</f>
        <v/>
      </c>
      <c r="BJ79" s="18" t="str">
        <f>IF(AND($AH79=BJ$58,$AE$31&gt;0,'Anexo IV'!$H83=TRUE),($E$31/$D$31),"")</f>
        <v/>
      </c>
      <c r="BK79" s="18" t="str">
        <f>IF(AND($AH79=BK$58,$AE$31&gt;0,'Anexo IV'!$H83=TRUE),($E$31/$D$31),"")</f>
        <v/>
      </c>
      <c r="BL79" s="18" t="str">
        <f>IF(AND($AH79=BL$58,$AE$31&gt;0,'Anexo IV'!$H83=TRUE),($E$31/$D$31),"")</f>
        <v/>
      </c>
      <c r="BM79" s="18" t="str">
        <f>IF(AND($AH79=BM$58,$AE$31&gt;0,'Anexo IV'!$H83=TRUE),($E$31/$D$31),"")</f>
        <v/>
      </c>
      <c r="BN79" s="18" t="str">
        <f>IF(AND($AH79=BN$58,$AE$31&gt;0,'Anexo IV'!$H83=TRUE),($E$31/$D$31),"")</f>
        <v/>
      </c>
      <c r="BO79" s="18" t="str">
        <f>IF(AND($AH79=BO$58,$AE$31&gt;0,'Anexo IV'!$H83=TRUE),($E$31/$D$31),"")</f>
        <v/>
      </c>
      <c r="BP79" s="18" t="str">
        <f>IF(AND($AH79=BP$58,$AE$31&gt;0,'Anexo IV'!$H83=TRUE),($E$31/$D$31),"")</f>
        <v/>
      </c>
      <c r="BQ79" s="18" t="str">
        <f>IF(AND($AH79=BQ$58,$AE$31&gt;0,'Anexo IV'!$H83=TRUE),($E$31/$D$31),"")</f>
        <v/>
      </c>
    </row>
    <row r="80" spans="19:69" x14ac:dyDescent="0.25">
      <c r="S80" s="52"/>
      <c r="T80" s="52"/>
      <c r="U80" s="52"/>
      <c r="V80" s="52"/>
      <c r="W80" s="52"/>
      <c r="X80" s="52"/>
      <c r="Y80" s="52"/>
      <c r="Z80" s="52"/>
      <c r="AA80" s="52"/>
      <c r="AB80" s="52"/>
      <c r="AG80" s="246"/>
      <c r="AH80" s="23" t="str">
        <f>UPPER('Anexo IV'!F84)</f>
        <v/>
      </c>
      <c r="AI80" s="18" t="str">
        <f>IF(AND($AH80=AI$58,$AE$31&gt;0,'Anexo IV'!$H84=TRUE),($E$31/$D$31),"")</f>
        <v/>
      </c>
      <c r="AJ80" s="18" t="str">
        <f>IF(AND($AH80=AJ$58,$AE$31&gt;0,'Anexo IV'!$H84=TRUE),($E$31/$D$31),"")</f>
        <v/>
      </c>
      <c r="AK80" s="18" t="str">
        <f>IF(AND($AH80=AK$58,$AE$31&gt;0,'Anexo IV'!$H84=TRUE),($E$31/$D$31),"")</f>
        <v/>
      </c>
      <c r="AL80" s="18" t="str">
        <f>IF(AND($AH80=AL$58,$AE$31&gt;0,'Anexo IV'!$H84=TRUE),($E$31/$D$31),"")</f>
        <v/>
      </c>
      <c r="AM80" s="18" t="str">
        <f>IF(AND($AH80=AM$58,$AE$31&gt;0,'Anexo IV'!$H84=TRUE),($E$31/$D$31),"")</f>
        <v/>
      </c>
      <c r="AN80" s="18" t="str">
        <f>IF(AND($AH80=AN$58,$AE$31&gt;0,'Anexo IV'!$H84=TRUE),($E$31/$D$31),"")</f>
        <v/>
      </c>
      <c r="AO80" s="18" t="str">
        <f>IF(AND($AH80=AO$58,$AE$31&gt;0,'Anexo IV'!$H84=TRUE),($E$31/$D$31),"")</f>
        <v/>
      </c>
      <c r="AP80" s="18" t="str">
        <f>IF(AND($AH80=AP$58,$AE$31&gt;0,'Anexo IV'!$H84=TRUE),($E$31/$D$31),"")</f>
        <v/>
      </c>
      <c r="AQ80" s="18" t="str">
        <f>IF(AND($AH80=AQ$58,$AE$31&gt;0,'Anexo IV'!$H84=TRUE),($E$31/$D$31),"")</f>
        <v/>
      </c>
      <c r="AR80" s="18" t="str">
        <f>IF(AND($AH80=AR$58,$AE$31&gt;0,'Anexo IV'!$H84=TRUE),($E$31/$D$31),"")</f>
        <v/>
      </c>
      <c r="AS80" s="18" t="str">
        <f>IF(AND($AH80=AS$58,$AE$31&gt;0,'Anexo IV'!$H84=TRUE),($E$31/$D$31),"")</f>
        <v/>
      </c>
      <c r="AT80" s="18" t="str">
        <f>IF(AND($AH80=AT$58,$AE$31&gt;0,'Anexo IV'!$H84=TRUE),($E$31/$D$31),"")</f>
        <v/>
      </c>
      <c r="AU80" s="18" t="str">
        <f>IF(AND($AH80=AU$58,$AE$31&gt;0,'Anexo IV'!$H84=TRUE),($E$31/$D$31),"")</f>
        <v/>
      </c>
      <c r="AV80" s="18" t="str">
        <f>IF(AND($AH80=AV$58,$AE$31&gt;0,'Anexo IV'!$H84=TRUE),($E$31/$D$31),"")</f>
        <v/>
      </c>
      <c r="AW80" s="18" t="str">
        <f>IF(AND($AH80=AW$58,$AE$31&gt;0,'Anexo IV'!$H84=TRUE),($E$31/$D$31),"")</f>
        <v/>
      </c>
      <c r="AX80" s="18" t="str">
        <f>IF(AND($AH80=AX$58,$AE$31&gt;0,'Anexo IV'!$H84=TRUE),($E$31/$D$31),"")</f>
        <v/>
      </c>
      <c r="AY80" s="18" t="str">
        <f>IF(AND($AH80=AY$58,$AE$31&gt;0,'Anexo IV'!$H84=TRUE),($E$31/$D$31),"")</f>
        <v/>
      </c>
      <c r="AZ80" s="18" t="str">
        <f>IF(AND($AH80=AZ$58,$AE$31&gt;0,'Anexo IV'!$H84=TRUE),($E$31/$D$31),"")</f>
        <v/>
      </c>
      <c r="BA80" s="18" t="str">
        <f>IF(AND($AH80=BA$58,$AE$31&gt;0,'Anexo IV'!$H84=TRUE),($E$31/$D$31),"")</f>
        <v/>
      </c>
      <c r="BB80" s="18" t="str">
        <f>IF(AND($AH80=BB$58,$AE$31&gt;0,'Anexo IV'!$H84=TRUE),($E$31/$D$31),"")</f>
        <v/>
      </c>
      <c r="BC80" s="18" t="str">
        <f>IF(AND($AH80=BC$58,$AE$31&gt;0,'Anexo IV'!$H84=TRUE),($E$31/$D$31),"")</f>
        <v/>
      </c>
      <c r="BD80" s="18" t="str">
        <f>IF(AND($AH80=BD$58,$AE$31&gt;0,'Anexo IV'!$H84=TRUE),($E$31/$D$31),"")</f>
        <v/>
      </c>
      <c r="BE80" s="18" t="str">
        <f>IF(AND($AH80=BE$58,$AE$31&gt;0,'Anexo IV'!$H84=TRUE),($E$31/$D$31),"")</f>
        <v/>
      </c>
      <c r="BF80" s="18" t="str">
        <f>IF(AND($AH80=BF$58,$AE$31&gt;0,'Anexo IV'!$H84=TRUE),($E$31/$D$31),"")</f>
        <v/>
      </c>
      <c r="BG80" s="18" t="str">
        <f>IF(AND($AH80=BG$58,$AE$31&gt;0,'Anexo IV'!$H84=TRUE),($E$31/$D$31),"")</f>
        <v/>
      </c>
      <c r="BH80" s="18" t="str">
        <f>IF(AND($AH80=BH$58,$AE$31&gt;0,'Anexo IV'!$H84=TRUE),($E$31/$D$31),"")</f>
        <v/>
      </c>
      <c r="BI80" s="18" t="str">
        <f>IF(AND($AH80=BI$58,$AE$31&gt;0,'Anexo IV'!$H84=TRUE),($E$31/$D$31),"")</f>
        <v/>
      </c>
      <c r="BJ80" s="18" t="str">
        <f>IF(AND($AH80=BJ$58,$AE$31&gt;0,'Anexo IV'!$H84=TRUE),($E$31/$D$31),"")</f>
        <v/>
      </c>
      <c r="BK80" s="18" t="str">
        <f>IF(AND($AH80=BK$58,$AE$31&gt;0,'Anexo IV'!$H84=TRUE),($E$31/$D$31),"")</f>
        <v/>
      </c>
      <c r="BL80" s="18" t="str">
        <f>IF(AND($AH80=BL$58,$AE$31&gt;0,'Anexo IV'!$H84=TRUE),($E$31/$D$31),"")</f>
        <v/>
      </c>
      <c r="BM80" s="18" t="str">
        <f>IF(AND($AH80=BM$58,$AE$31&gt;0,'Anexo IV'!$H84=TRUE),($E$31/$D$31),"")</f>
        <v/>
      </c>
      <c r="BN80" s="18" t="str">
        <f>IF(AND($AH80=BN$58,$AE$31&gt;0,'Anexo IV'!$H84=TRUE),($E$31/$D$31),"")</f>
        <v/>
      </c>
      <c r="BO80" s="18" t="str">
        <f>IF(AND($AH80=BO$58,$AE$31&gt;0,'Anexo IV'!$H84=TRUE),($E$31/$D$31),"")</f>
        <v/>
      </c>
      <c r="BP80" s="18" t="str">
        <f>IF(AND($AH80=BP$58,$AE$31&gt;0,'Anexo IV'!$H84=TRUE),($E$31/$D$31),"")</f>
        <v/>
      </c>
      <c r="BQ80" s="18" t="str">
        <f>IF(AND($AH80=BQ$58,$AE$31&gt;0,'Anexo IV'!$H84=TRUE),($E$31/$D$31),"")</f>
        <v/>
      </c>
    </row>
    <row r="81" spans="19:69" x14ac:dyDescent="0.25">
      <c r="S81" s="52"/>
      <c r="T81" s="52"/>
      <c r="U81" s="52"/>
      <c r="V81" s="52"/>
      <c r="W81" s="52"/>
      <c r="X81" s="52"/>
      <c r="Y81" s="52"/>
      <c r="Z81" s="52"/>
      <c r="AA81" s="52"/>
      <c r="AB81" s="52"/>
      <c r="AG81" s="246"/>
      <c r="AH81" s="23" t="str">
        <f>UPPER('Anexo IV'!F85)</f>
        <v/>
      </c>
      <c r="AI81" s="18" t="str">
        <f>IF(AND($AH81=AI$58,$AE$31&gt;0,'Anexo IV'!$H85=TRUE),($E$31/$D$31),"")</f>
        <v/>
      </c>
      <c r="AJ81" s="18" t="str">
        <f>IF(AND($AH81=AJ$58,$AE$31&gt;0,'Anexo IV'!$H85=TRUE),($E$31/$D$31),"")</f>
        <v/>
      </c>
      <c r="AK81" s="18" t="str">
        <f>IF(AND($AH81=AK$58,$AE$31&gt;0,'Anexo IV'!$H85=TRUE),($E$31/$D$31),"")</f>
        <v/>
      </c>
      <c r="AL81" s="18" t="str">
        <f>IF(AND($AH81=AL$58,$AE$31&gt;0,'Anexo IV'!$H85=TRUE),($E$31/$D$31),"")</f>
        <v/>
      </c>
      <c r="AM81" s="18" t="str">
        <f>IF(AND($AH81=AM$58,$AE$31&gt;0,'Anexo IV'!$H85=TRUE),($E$31/$D$31),"")</f>
        <v/>
      </c>
      <c r="AN81" s="18" t="str">
        <f>IF(AND($AH81=AN$58,$AE$31&gt;0,'Anexo IV'!$H85=TRUE),($E$31/$D$31),"")</f>
        <v/>
      </c>
      <c r="AO81" s="18" t="str">
        <f>IF(AND($AH81=AO$58,$AE$31&gt;0,'Anexo IV'!$H85=TRUE),($E$31/$D$31),"")</f>
        <v/>
      </c>
      <c r="AP81" s="18" t="str">
        <f>IF(AND($AH81=AP$58,$AE$31&gt;0,'Anexo IV'!$H85=TRUE),($E$31/$D$31),"")</f>
        <v/>
      </c>
      <c r="AQ81" s="18" t="str">
        <f>IF(AND($AH81=AQ$58,$AE$31&gt;0,'Anexo IV'!$H85=TRUE),($E$31/$D$31),"")</f>
        <v/>
      </c>
      <c r="AR81" s="18" t="str">
        <f>IF(AND($AH81=AR$58,$AE$31&gt;0,'Anexo IV'!$H85=TRUE),($E$31/$D$31),"")</f>
        <v/>
      </c>
      <c r="AS81" s="18" t="str">
        <f>IF(AND($AH81=AS$58,$AE$31&gt;0,'Anexo IV'!$H85=TRUE),($E$31/$D$31),"")</f>
        <v/>
      </c>
      <c r="AT81" s="18" t="str">
        <f>IF(AND($AH81=AT$58,$AE$31&gt;0,'Anexo IV'!$H85=TRUE),($E$31/$D$31),"")</f>
        <v/>
      </c>
      <c r="AU81" s="18" t="str">
        <f>IF(AND($AH81=AU$58,$AE$31&gt;0,'Anexo IV'!$H85=TRUE),($E$31/$D$31),"")</f>
        <v/>
      </c>
      <c r="AV81" s="18" t="str">
        <f>IF(AND($AH81=AV$58,$AE$31&gt;0,'Anexo IV'!$H85=TRUE),($E$31/$D$31),"")</f>
        <v/>
      </c>
      <c r="AW81" s="18" t="str">
        <f>IF(AND($AH81=AW$58,$AE$31&gt;0,'Anexo IV'!$H85=TRUE),($E$31/$D$31),"")</f>
        <v/>
      </c>
      <c r="AX81" s="18" t="str">
        <f>IF(AND($AH81=AX$58,$AE$31&gt;0,'Anexo IV'!$H85=TRUE),($E$31/$D$31),"")</f>
        <v/>
      </c>
      <c r="AY81" s="18" t="str">
        <f>IF(AND($AH81=AY$58,$AE$31&gt;0,'Anexo IV'!$H85=TRUE),($E$31/$D$31),"")</f>
        <v/>
      </c>
      <c r="AZ81" s="18" t="str">
        <f>IF(AND($AH81=AZ$58,$AE$31&gt;0,'Anexo IV'!$H85=TRUE),($E$31/$D$31),"")</f>
        <v/>
      </c>
      <c r="BA81" s="18" t="str">
        <f>IF(AND($AH81=BA$58,$AE$31&gt;0,'Anexo IV'!$H85=TRUE),($E$31/$D$31),"")</f>
        <v/>
      </c>
      <c r="BB81" s="18" t="str">
        <f>IF(AND($AH81=BB$58,$AE$31&gt;0,'Anexo IV'!$H85=TRUE),($E$31/$D$31),"")</f>
        <v/>
      </c>
      <c r="BC81" s="18" t="str">
        <f>IF(AND($AH81=BC$58,$AE$31&gt;0,'Anexo IV'!$H85=TRUE),($E$31/$D$31),"")</f>
        <v/>
      </c>
      <c r="BD81" s="18" t="str">
        <f>IF(AND($AH81=BD$58,$AE$31&gt;0,'Anexo IV'!$H85=TRUE),($E$31/$D$31),"")</f>
        <v/>
      </c>
      <c r="BE81" s="18" t="str">
        <f>IF(AND($AH81=BE$58,$AE$31&gt;0,'Anexo IV'!$H85=TRUE),($E$31/$D$31),"")</f>
        <v/>
      </c>
      <c r="BF81" s="18" t="str">
        <f>IF(AND($AH81=BF$58,$AE$31&gt;0,'Anexo IV'!$H85=TRUE),($E$31/$D$31),"")</f>
        <v/>
      </c>
      <c r="BG81" s="18" t="str">
        <f>IF(AND($AH81=BG$58,$AE$31&gt;0,'Anexo IV'!$H85=TRUE),($E$31/$D$31),"")</f>
        <v/>
      </c>
      <c r="BH81" s="18" t="str">
        <f>IF(AND($AH81=BH$58,$AE$31&gt;0,'Anexo IV'!$H85=TRUE),($E$31/$D$31),"")</f>
        <v/>
      </c>
      <c r="BI81" s="18" t="str">
        <f>IF(AND($AH81=BI$58,$AE$31&gt;0,'Anexo IV'!$H85=TRUE),($E$31/$D$31),"")</f>
        <v/>
      </c>
      <c r="BJ81" s="18" t="str">
        <f>IF(AND($AH81=BJ$58,$AE$31&gt;0,'Anexo IV'!$H85=TRUE),($E$31/$D$31),"")</f>
        <v/>
      </c>
      <c r="BK81" s="18" t="str">
        <f>IF(AND($AH81=BK$58,$AE$31&gt;0,'Anexo IV'!$H85=TRUE),($E$31/$D$31),"")</f>
        <v/>
      </c>
      <c r="BL81" s="18" t="str">
        <f>IF(AND($AH81=BL$58,$AE$31&gt;0,'Anexo IV'!$H85=TRUE),($E$31/$D$31),"")</f>
        <v/>
      </c>
      <c r="BM81" s="18" t="str">
        <f>IF(AND($AH81=BM$58,$AE$31&gt;0,'Anexo IV'!$H85=TRUE),($E$31/$D$31),"")</f>
        <v/>
      </c>
      <c r="BN81" s="18" t="str">
        <f>IF(AND($AH81=BN$58,$AE$31&gt;0,'Anexo IV'!$H85=TRUE),($E$31/$D$31),"")</f>
        <v/>
      </c>
      <c r="BO81" s="18" t="str">
        <f>IF(AND($AH81=BO$58,$AE$31&gt;0,'Anexo IV'!$H85=TRUE),($E$31/$D$31),"")</f>
        <v/>
      </c>
      <c r="BP81" s="18" t="str">
        <f>IF(AND($AH81=BP$58,$AE$31&gt;0,'Anexo IV'!$H85=TRUE),($E$31/$D$31),"")</f>
        <v/>
      </c>
      <c r="BQ81" s="18" t="str">
        <f>IF(AND($AH81=BQ$58,$AE$31&gt;0,'Anexo IV'!$H85=TRUE),($E$31/$D$31),"")</f>
        <v/>
      </c>
    </row>
    <row r="82" spans="19:69" x14ac:dyDescent="0.25">
      <c r="S82" s="52"/>
      <c r="T82" s="52"/>
      <c r="U82" s="52"/>
      <c r="V82" s="52"/>
      <c r="W82" s="52"/>
      <c r="X82" s="52"/>
      <c r="Y82" s="52"/>
      <c r="Z82" s="52"/>
      <c r="AA82" s="52"/>
      <c r="AB82" s="52"/>
      <c r="AG82" s="246"/>
      <c r="AH82" s="23" t="str">
        <f>UPPER('Anexo IV'!F86)</f>
        <v/>
      </c>
      <c r="AI82" s="18" t="str">
        <f>IF(AND($AH82=AI$58,$AE$31&gt;0,'Anexo IV'!$H86=TRUE),($E$31/$D$31),"")</f>
        <v/>
      </c>
      <c r="AJ82" s="18" t="str">
        <f>IF(AND($AH82=AJ$58,$AE$31&gt;0,'Anexo IV'!$H86=TRUE),($E$31/$D$31),"")</f>
        <v/>
      </c>
      <c r="AK82" s="18" t="str">
        <f>IF(AND($AH82=AK$58,$AE$31&gt;0,'Anexo IV'!$H86=TRUE),($E$31/$D$31),"")</f>
        <v/>
      </c>
      <c r="AL82" s="18" t="str">
        <f>IF(AND($AH82=AL$58,$AE$31&gt;0,'Anexo IV'!$H86=TRUE),($E$31/$D$31),"")</f>
        <v/>
      </c>
      <c r="AM82" s="18" t="str">
        <f>IF(AND($AH82=AM$58,$AE$31&gt;0,'Anexo IV'!$H86=TRUE),($E$31/$D$31),"")</f>
        <v/>
      </c>
      <c r="AN82" s="18" t="str">
        <f>IF(AND($AH82=AN$58,$AE$31&gt;0,'Anexo IV'!$H86=TRUE),($E$31/$D$31),"")</f>
        <v/>
      </c>
      <c r="AO82" s="18" t="str">
        <f>IF(AND($AH82=AO$58,$AE$31&gt;0,'Anexo IV'!$H86=TRUE),($E$31/$D$31),"")</f>
        <v/>
      </c>
      <c r="AP82" s="18" t="str">
        <f>IF(AND($AH82=AP$58,$AE$31&gt;0,'Anexo IV'!$H86=TRUE),($E$31/$D$31),"")</f>
        <v/>
      </c>
      <c r="AQ82" s="18" t="str">
        <f>IF(AND($AH82=AQ$58,$AE$31&gt;0,'Anexo IV'!$H86=TRUE),($E$31/$D$31),"")</f>
        <v/>
      </c>
      <c r="AR82" s="18" t="str">
        <f>IF(AND($AH82=AR$58,$AE$31&gt;0,'Anexo IV'!$H86=TRUE),($E$31/$D$31),"")</f>
        <v/>
      </c>
      <c r="AS82" s="18" t="str">
        <f>IF(AND($AH82=AS$58,$AE$31&gt;0,'Anexo IV'!$H86=TRUE),($E$31/$D$31),"")</f>
        <v/>
      </c>
      <c r="AT82" s="18" t="str">
        <f>IF(AND($AH82=AT$58,$AE$31&gt;0,'Anexo IV'!$H86=TRUE),($E$31/$D$31),"")</f>
        <v/>
      </c>
      <c r="AU82" s="18" t="str">
        <f>IF(AND($AH82=AU$58,$AE$31&gt;0,'Anexo IV'!$H86=TRUE),($E$31/$D$31),"")</f>
        <v/>
      </c>
      <c r="AV82" s="18" t="str">
        <f>IF(AND($AH82=AV$58,$AE$31&gt;0,'Anexo IV'!$H86=TRUE),($E$31/$D$31),"")</f>
        <v/>
      </c>
      <c r="AW82" s="18" t="str">
        <f>IF(AND($AH82=AW$58,$AE$31&gt;0,'Anexo IV'!$H86=TRUE),($E$31/$D$31),"")</f>
        <v/>
      </c>
      <c r="AX82" s="18" t="str">
        <f>IF(AND($AH82=AX$58,$AE$31&gt;0,'Anexo IV'!$H86=TRUE),($E$31/$D$31),"")</f>
        <v/>
      </c>
      <c r="AY82" s="18" t="str">
        <f>IF(AND($AH82=AY$58,$AE$31&gt;0,'Anexo IV'!$H86=TRUE),($E$31/$D$31),"")</f>
        <v/>
      </c>
      <c r="AZ82" s="18" t="str">
        <f>IF(AND($AH82=AZ$58,$AE$31&gt;0,'Anexo IV'!$H86=TRUE),($E$31/$D$31),"")</f>
        <v/>
      </c>
      <c r="BA82" s="18" t="str">
        <f>IF(AND($AH82=BA$58,$AE$31&gt;0,'Anexo IV'!$H86=TRUE),($E$31/$D$31),"")</f>
        <v/>
      </c>
      <c r="BB82" s="18" t="str">
        <f>IF(AND($AH82=BB$58,$AE$31&gt;0,'Anexo IV'!$H86=TRUE),($E$31/$D$31),"")</f>
        <v/>
      </c>
      <c r="BC82" s="18" t="str">
        <f>IF(AND($AH82=BC$58,$AE$31&gt;0,'Anexo IV'!$H86=TRUE),($E$31/$D$31),"")</f>
        <v/>
      </c>
      <c r="BD82" s="18" t="str">
        <f>IF(AND($AH82=BD$58,$AE$31&gt;0,'Anexo IV'!$H86=TRUE),($E$31/$D$31),"")</f>
        <v/>
      </c>
      <c r="BE82" s="18" t="str">
        <f>IF(AND($AH82=BE$58,$AE$31&gt;0,'Anexo IV'!$H86=TRUE),($E$31/$D$31),"")</f>
        <v/>
      </c>
      <c r="BF82" s="18" t="str">
        <f>IF(AND($AH82=BF$58,$AE$31&gt;0,'Anexo IV'!$H86=TRUE),($E$31/$D$31),"")</f>
        <v/>
      </c>
      <c r="BG82" s="18" t="str">
        <f>IF(AND($AH82=BG$58,$AE$31&gt;0,'Anexo IV'!$H86=TRUE),($E$31/$D$31),"")</f>
        <v/>
      </c>
      <c r="BH82" s="18" t="str">
        <f>IF(AND($AH82=BH$58,$AE$31&gt;0,'Anexo IV'!$H86=TRUE),($E$31/$D$31),"")</f>
        <v/>
      </c>
      <c r="BI82" s="18" t="str">
        <f>IF(AND($AH82=BI$58,$AE$31&gt;0,'Anexo IV'!$H86=TRUE),($E$31/$D$31),"")</f>
        <v/>
      </c>
      <c r="BJ82" s="18" t="str">
        <f>IF(AND($AH82=BJ$58,$AE$31&gt;0,'Anexo IV'!$H86=TRUE),($E$31/$D$31),"")</f>
        <v/>
      </c>
      <c r="BK82" s="18" t="str">
        <f>IF(AND($AH82=BK$58,$AE$31&gt;0,'Anexo IV'!$H86=TRUE),($E$31/$D$31),"")</f>
        <v/>
      </c>
      <c r="BL82" s="18" t="str">
        <f>IF(AND($AH82=BL$58,$AE$31&gt;0,'Anexo IV'!$H86=TRUE),($E$31/$D$31),"")</f>
        <v/>
      </c>
      <c r="BM82" s="18" t="str">
        <f>IF(AND($AH82=BM$58,$AE$31&gt;0,'Anexo IV'!$H86=TRUE),($E$31/$D$31),"")</f>
        <v/>
      </c>
      <c r="BN82" s="18" t="str">
        <f>IF(AND($AH82=BN$58,$AE$31&gt;0,'Anexo IV'!$H86=TRUE),($E$31/$D$31),"")</f>
        <v/>
      </c>
      <c r="BO82" s="18" t="str">
        <f>IF(AND($AH82=BO$58,$AE$31&gt;0,'Anexo IV'!$H86=TRUE),($E$31/$D$31),"")</f>
        <v/>
      </c>
      <c r="BP82" s="18" t="str">
        <f>IF(AND($AH82=BP$58,$AE$31&gt;0,'Anexo IV'!$H86=TRUE),($E$31/$D$31),"")</f>
        <v/>
      </c>
      <c r="BQ82" s="18" t="str">
        <f>IF(AND($AH82=BQ$58,$AE$31&gt;0,'Anexo IV'!$H86=TRUE),($E$31/$D$31),"")</f>
        <v/>
      </c>
    </row>
    <row r="83" spans="19:69" x14ac:dyDescent="0.25">
      <c r="S83" s="52"/>
      <c r="T83" s="52"/>
      <c r="U83" s="52"/>
      <c r="V83" s="52"/>
      <c r="W83" s="52"/>
      <c r="X83" s="52"/>
      <c r="Y83" s="52"/>
      <c r="Z83" s="52"/>
      <c r="AA83" s="52"/>
      <c r="AB83" s="52"/>
      <c r="AG83" s="246"/>
      <c r="AH83" s="23" t="str">
        <f>UPPER('Anexo IV'!F87)</f>
        <v/>
      </c>
      <c r="AI83" s="18" t="str">
        <f>IF(AND($AH83=AI$58,$AE$31&gt;0,'Anexo IV'!$H87=TRUE),($E$31/$D$31),"")</f>
        <v/>
      </c>
      <c r="AJ83" s="18" t="str">
        <f>IF(AND($AH83=AJ$58,$AE$31&gt;0,'Anexo IV'!$H87=TRUE),($E$31/$D$31),"")</f>
        <v/>
      </c>
      <c r="AK83" s="18" t="str">
        <f>IF(AND($AH83=AK$58,$AE$31&gt;0,'Anexo IV'!$H87=TRUE),($E$31/$D$31),"")</f>
        <v/>
      </c>
      <c r="AL83" s="18" t="str">
        <f>IF(AND($AH83=AL$58,$AE$31&gt;0,'Anexo IV'!$H87=TRUE),($E$31/$D$31),"")</f>
        <v/>
      </c>
      <c r="AM83" s="18" t="str">
        <f>IF(AND($AH83=AM$58,$AE$31&gt;0,'Anexo IV'!$H87=TRUE),($E$31/$D$31),"")</f>
        <v/>
      </c>
      <c r="AN83" s="18" t="str">
        <f>IF(AND($AH83=AN$58,$AE$31&gt;0,'Anexo IV'!$H87=TRUE),($E$31/$D$31),"")</f>
        <v/>
      </c>
      <c r="AO83" s="18" t="str">
        <f>IF(AND($AH83=AO$58,$AE$31&gt;0,'Anexo IV'!$H87=TRUE),($E$31/$D$31),"")</f>
        <v/>
      </c>
      <c r="AP83" s="18" t="str">
        <f>IF(AND($AH83=AP$58,$AE$31&gt;0,'Anexo IV'!$H87=TRUE),($E$31/$D$31),"")</f>
        <v/>
      </c>
      <c r="AQ83" s="18" t="str">
        <f>IF(AND($AH83=AQ$58,$AE$31&gt;0,'Anexo IV'!$H87=TRUE),($E$31/$D$31),"")</f>
        <v/>
      </c>
      <c r="AR83" s="18" t="str">
        <f>IF(AND($AH83=AR$58,$AE$31&gt;0,'Anexo IV'!$H87=TRUE),($E$31/$D$31),"")</f>
        <v/>
      </c>
      <c r="AS83" s="18" t="str">
        <f>IF(AND($AH83=AS$58,$AE$31&gt;0,'Anexo IV'!$H87=TRUE),($E$31/$D$31),"")</f>
        <v/>
      </c>
      <c r="AT83" s="18" t="str">
        <f>IF(AND($AH83=AT$58,$AE$31&gt;0,'Anexo IV'!$H87=TRUE),($E$31/$D$31),"")</f>
        <v/>
      </c>
      <c r="AU83" s="18" t="str">
        <f>IF(AND($AH83=AU$58,$AE$31&gt;0,'Anexo IV'!$H87=TRUE),($E$31/$D$31),"")</f>
        <v/>
      </c>
      <c r="AV83" s="18" t="str">
        <f>IF(AND($AH83=AV$58,$AE$31&gt;0,'Anexo IV'!$H87=TRUE),($E$31/$D$31),"")</f>
        <v/>
      </c>
      <c r="AW83" s="18" t="str">
        <f>IF(AND($AH83=AW$58,$AE$31&gt;0,'Anexo IV'!$H87=TRUE),($E$31/$D$31),"")</f>
        <v/>
      </c>
      <c r="AX83" s="18" t="str">
        <f>IF(AND($AH83=AX$58,$AE$31&gt;0,'Anexo IV'!$H87=TRUE),($E$31/$D$31),"")</f>
        <v/>
      </c>
      <c r="AY83" s="18" t="str">
        <f>IF(AND($AH83=AY$58,$AE$31&gt;0,'Anexo IV'!$H87=TRUE),($E$31/$D$31),"")</f>
        <v/>
      </c>
      <c r="AZ83" s="18" t="str">
        <f>IF(AND($AH83=AZ$58,$AE$31&gt;0,'Anexo IV'!$H87=TRUE),($E$31/$D$31),"")</f>
        <v/>
      </c>
      <c r="BA83" s="18" t="str">
        <f>IF(AND($AH83=BA$58,$AE$31&gt;0,'Anexo IV'!$H87=TRUE),($E$31/$D$31),"")</f>
        <v/>
      </c>
      <c r="BB83" s="18" t="str">
        <f>IF(AND($AH83=BB$58,$AE$31&gt;0,'Anexo IV'!$H87=TRUE),($E$31/$D$31),"")</f>
        <v/>
      </c>
      <c r="BC83" s="18" t="str">
        <f>IF(AND($AH83=BC$58,$AE$31&gt;0,'Anexo IV'!$H87=TRUE),($E$31/$D$31),"")</f>
        <v/>
      </c>
      <c r="BD83" s="18" t="str">
        <f>IF(AND($AH83=BD$58,$AE$31&gt;0,'Anexo IV'!$H87=TRUE),($E$31/$D$31),"")</f>
        <v/>
      </c>
      <c r="BE83" s="18" t="str">
        <f>IF(AND($AH83=BE$58,$AE$31&gt;0,'Anexo IV'!$H87=TRUE),($E$31/$D$31),"")</f>
        <v/>
      </c>
      <c r="BF83" s="18" t="str">
        <f>IF(AND($AH83=BF$58,$AE$31&gt;0,'Anexo IV'!$H87=TRUE),($E$31/$D$31),"")</f>
        <v/>
      </c>
      <c r="BG83" s="18" t="str">
        <f>IF(AND($AH83=BG$58,$AE$31&gt;0,'Anexo IV'!$H87=TRUE),($E$31/$D$31),"")</f>
        <v/>
      </c>
      <c r="BH83" s="18" t="str">
        <f>IF(AND($AH83=BH$58,$AE$31&gt;0,'Anexo IV'!$H87=TRUE),($E$31/$D$31),"")</f>
        <v/>
      </c>
      <c r="BI83" s="18" t="str">
        <f>IF(AND($AH83=BI$58,$AE$31&gt;0,'Anexo IV'!$H87=TRUE),($E$31/$D$31),"")</f>
        <v/>
      </c>
      <c r="BJ83" s="18" t="str">
        <f>IF(AND($AH83=BJ$58,$AE$31&gt;0,'Anexo IV'!$H87=TRUE),($E$31/$D$31),"")</f>
        <v/>
      </c>
      <c r="BK83" s="18" t="str">
        <f>IF(AND($AH83=BK$58,$AE$31&gt;0,'Anexo IV'!$H87=TRUE),($E$31/$D$31),"")</f>
        <v/>
      </c>
      <c r="BL83" s="18" t="str">
        <f>IF(AND($AH83=BL$58,$AE$31&gt;0,'Anexo IV'!$H87=TRUE),($E$31/$D$31),"")</f>
        <v/>
      </c>
      <c r="BM83" s="18" t="str">
        <f>IF(AND($AH83=BM$58,$AE$31&gt;0,'Anexo IV'!$H87=TRUE),($E$31/$D$31),"")</f>
        <v/>
      </c>
      <c r="BN83" s="18" t="str">
        <f>IF(AND($AH83=BN$58,$AE$31&gt;0,'Anexo IV'!$H87=TRUE),($E$31/$D$31),"")</f>
        <v/>
      </c>
      <c r="BO83" s="18" t="str">
        <f>IF(AND($AH83=BO$58,$AE$31&gt;0,'Anexo IV'!$H87=TRUE),($E$31/$D$31),"")</f>
        <v/>
      </c>
      <c r="BP83" s="18" t="str">
        <f>IF(AND($AH83=BP$58,$AE$31&gt;0,'Anexo IV'!$H87=TRUE),($E$31/$D$31),"")</f>
        <v/>
      </c>
      <c r="BQ83" s="18" t="str">
        <f>IF(AND($AH83=BQ$58,$AE$31&gt;0,'Anexo IV'!$H87=TRUE),($E$31/$D$31),"")</f>
        <v/>
      </c>
    </row>
    <row r="84" spans="19:69" x14ac:dyDescent="0.25">
      <c r="AG84" s="246" t="s">
        <v>107</v>
      </c>
      <c r="AH84" s="53" t="str">
        <f>UPPER('Anexo IV'!F101)</f>
        <v/>
      </c>
      <c r="AI84" s="54" t="str">
        <f>IF(AND($AH84=AI$58,$AE$33&gt;0,'Anexo IV'!$H101=TRUE),($E$33/$D$33),"")</f>
        <v/>
      </c>
      <c r="AJ84" s="54" t="str">
        <f>IF(AND($AH84=AJ$58,$AE$33&gt;0,'Anexo IV'!$H101=TRUE),($E$33/$D$33),"")</f>
        <v/>
      </c>
      <c r="AK84" s="54" t="str">
        <f>IF(AND($AH84=AK$58,$AE$33&gt;0,'Anexo IV'!$H101=TRUE),($E$33/$D$33),"")</f>
        <v/>
      </c>
      <c r="AL84" s="54" t="str">
        <f>IF(AND($AH84=AL$58,$AE$33&gt;0,'Anexo IV'!$H101=TRUE),($E$33/$D$33),"")</f>
        <v/>
      </c>
      <c r="AM84" s="54" t="str">
        <f>IF(AND($AH84=AM$58,$AE$33&gt;0,'Anexo IV'!$H101=TRUE),($E$33/$D$33),"")</f>
        <v/>
      </c>
      <c r="AN84" s="54" t="str">
        <f>IF(AND($AH84=AN$58,$AE$33&gt;0,'Anexo IV'!$H101=TRUE),($E$33/$D$33),"")</f>
        <v/>
      </c>
      <c r="AO84" s="54" t="str">
        <f>IF(AND($AH84=AO$58,$AE$33&gt;0,'Anexo IV'!$H101=TRUE),($E$33/$D$33),"")</f>
        <v/>
      </c>
      <c r="AP84" s="54" t="str">
        <f>IF(AND($AH84=AP$58,$AE$33&gt;0,'Anexo IV'!$H101=TRUE),($E$33/$D$33),"")</f>
        <v/>
      </c>
      <c r="AQ84" s="54" t="str">
        <f>IF(AND($AH84=AQ$58,$AE$33&gt;0,'Anexo IV'!$H101=TRUE),($E$33/$D$33),"")</f>
        <v/>
      </c>
      <c r="AR84" s="54" t="str">
        <f>IF(AND($AH84=AR$58,$AE$33&gt;0,'Anexo IV'!$H101=TRUE),($E$33/$D$33),"")</f>
        <v/>
      </c>
      <c r="AS84" s="54" t="str">
        <f>IF(AND($AH84=AS$58,$AE$33&gt;0,'Anexo IV'!$H101=TRUE),($E$33/$D$33),"")</f>
        <v/>
      </c>
      <c r="AT84" s="54" t="str">
        <f>IF(AND($AH84=AT$58,$AE$33&gt;0,'Anexo IV'!$H101=TRUE),($E$33/$D$33),"")</f>
        <v/>
      </c>
      <c r="AU84" s="54" t="str">
        <f>IF(AND($AH84=AU$58,$AE$33&gt;0,'Anexo IV'!$H101=TRUE),($E$33/$D$33),"")</f>
        <v/>
      </c>
      <c r="AV84" s="54" t="str">
        <f>IF(AND($AH84=AV$58,$AE$33&gt;0,'Anexo IV'!$H101=TRUE),($E$33/$D$33),"")</f>
        <v/>
      </c>
      <c r="AW84" s="54" t="str">
        <f>IF(AND($AH84=AW$58,$AE$33&gt;0,'Anexo IV'!$H101=TRUE),($E$33/$D$33),"")</f>
        <v/>
      </c>
      <c r="AX84" s="54" t="str">
        <f>IF(AND($AH84=AX$58,$AE$33&gt;0,'Anexo IV'!$H101=TRUE),($E$33/$D$33),"")</f>
        <v/>
      </c>
      <c r="AY84" s="54" t="str">
        <f>IF(AND($AH84=AY$58,$AE$33&gt;0,'Anexo IV'!$H101=TRUE),($E$33/$D$33),"")</f>
        <v/>
      </c>
      <c r="AZ84" s="54" t="str">
        <f>IF(AND($AH84=AZ$58,$AE$33&gt;0,'Anexo IV'!$H101=TRUE),($E$33/$D$33),"")</f>
        <v/>
      </c>
      <c r="BA84" s="54" t="str">
        <f>IF(AND($AH84=BA$58,$AE$33&gt;0,'Anexo IV'!$H101=TRUE),($E$33/$D$33),"")</f>
        <v/>
      </c>
      <c r="BB84" s="54" t="str">
        <f>IF(AND($AH84=BB$58,$AE$33&gt;0,'Anexo IV'!$H101=TRUE),($E$33/$D$33),"")</f>
        <v/>
      </c>
      <c r="BC84" s="54" t="str">
        <f>IF(AND($AH84=BC$58,$AE$33&gt;0,'Anexo IV'!$H101=TRUE),($E$33/$D$33),"")</f>
        <v/>
      </c>
      <c r="BD84" s="54" t="str">
        <f>IF(AND($AH84=BD$58,$AE$33&gt;0,'Anexo IV'!$H101=TRUE),($E$33/$D$33),"")</f>
        <v/>
      </c>
      <c r="BE84" s="54" t="str">
        <f>IF(AND($AH84=BE$58,$AE$33&gt;0,'Anexo IV'!$H101=TRUE),($E$33/$D$33),"")</f>
        <v/>
      </c>
      <c r="BF84" s="54" t="str">
        <f>IF(AND($AH84=BF$58,$AE$33&gt;0,'Anexo IV'!$H101=TRUE),($E$33/$D$33),"")</f>
        <v/>
      </c>
      <c r="BG84" s="54" t="str">
        <f>IF(AND($AH84=BG$58,$AE$33&gt;0,'Anexo IV'!$H101=TRUE),($E$33/$D$33),"")</f>
        <v/>
      </c>
      <c r="BH84" s="54" t="str">
        <f>IF(AND($AH84=BH$58,$AE$33&gt;0,'Anexo IV'!$H101=TRUE),($E$33/$D$33),"")</f>
        <v/>
      </c>
      <c r="BI84" s="54" t="str">
        <f>IF(AND($AH84=BI$58,$AE$33&gt;0,'Anexo IV'!$H101=TRUE),($E$33/$D$33),"")</f>
        <v/>
      </c>
      <c r="BJ84" s="54" t="str">
        <f>IF(AND($AH84=BJ$58,$AE$33&gt;0,'Anexo IV'!$H101=TRUE),($E$33/$D$33),"")</f>
        <v/>
      </c>
      <c r="BK84" s="54" t="str">
        <f>IF(AND($AH84=BK$58,$AE$33&gt;0,'Anexo IV'!$H101=TRUE),($E$33/$D$33),"")</f>
        <v/>
      </c>
      <c r="BL84" s="54" t="str">
        <f>IF(AND($AH84=BL$58,$AE$33&gt;0,'Anexo IV'!$H101=TRUE),($E$33/$D$33),"")</f>
        <v/>
      </c>
      <c r="BM84" s="54" t="str">
        <f>IF(AND($AH84=BM$58,$AE$33&gt;0,'Anexo IV'!$H101=TRUE),($E$33/$D$33),"")</f>
        <v/>
      </c>
      <c r="BN84" s="54" t="str">
        <f>IF(AND($AH84=BN$58,$AE$33&gt;0,'Anexo IV'!$H101=TRUE),($E$33/$D$33),"")</f>
        <v/>
      </c>
      <c r="BO84" s="54" t="str">
        <f>IF(AND($AH84=BO$58,$AE$33&gt;0,'Anexo IV'!$H101=TRUE),($E$33/$D$33),"")</f>
        <v/>
      </c>
      <c r="BP84" s="54" t="str">
        <f>IF(AND($AH84=BP$58,$AE$33&gt;0,'Anexo IV'!$H101=TRUE),($E$33/$D$33),"")</f>
        <v/>
      </c>
      <c r="BQ84" s="54" t="str">
        <f>IF(AND($AH84=BQ$58,$AE$33&gt;0,'Anexo IV'!$H101=TRUE),($E$33/$D$33),"")</f>
        <v/>
      </c>
    </row>
    <row r="85" spans="19:69" x14ac:dyDescent="0.25">
      <c r="AG85" s="246"/>
      <c r="AH85" s="53" t="str">
        <f>UPPER('Anexo IV'!F102)</f>
        <v/>
      </c>
      <c r="AI85" s="54" t="str">
        <f>IF(AND($AH85=AI$58,$AE$33&gt;0,'Anexo IV'!$H102=TRUE),($E$33/$D$33),"")</f>
        <v/>
      </c>
      <c r="AJ85" s="54" t="str">
        <f>IF(AND($AH85=AJ$58,$AE$33&gt;0,'Anexo IV'!$H102=TRUE),($E$33/$D$33),"")</f>
        <v/>
      </c>
      <c r="AK85" s="54" t="str">
        <f>IF(AND($AH85=AK$58,$AE$33&gt;0,'Anexo IV'!$H102=TRUE),($E$33/$D$33),"")</f>
        <v/>
      </c>
      <c r="AL85" s="54" t="str">
        <f>IF(AND($AH85=AL$58,$AE$33&gt;0,'Anexo IV'!$H102=TRUE),($E$33/$D$33),"")</f>
        <v/>
      </c>
      <c r="AM85" s="54" t="str">
        <f>IF(AND($AH85=AM$58,$AE$33&gt;0,'Anexo IV'!$H102=TRUE),($E$33/$D$33),"")</f>
        <v/>
      </c>
      <c r="AN85" s="54" t="str">
        <f>IF(AND($AH85=AN$58,$AE$33&gt;0,'Anexo IV'!$H102=TRUE),($E$33/$D$33),"")</f>
        <v/>
      </c>
      <c r="AO85" s="54" t="str">
        <f>IF(AND($AH85=AO$58,$AE$33&gt;0,'Anexo IV'!$H102=TRUE),($E$33/$D$33),"")</f>
        <v/>
      </c>
      <c r="AP85" s="54" t="str">
        <f>IF(AND($AH85=AP$58,$AE$33&gt;0,'Anexo IV'!$H102=TRUE),($E$33/$D$33),"")</f>
        <v/>
      </c>
      <c r="AQ85" s="54" t="str">
        <f>IF(AND($AH85=AQ$58,$AE$33&gt;0,'Anexo IV'!$H102=TRUE),($E$33/$D$33),"")</f>
        <v/>
      </c>
      <c r="AR85" s="54" t="str">
        <f>IF(AND($AH85=AR$58,$AE$33&gt;0,'Anexo IV'!$H102=TRUE),($E$33/$D$33),"")</f>
        <v/>
      </c>
      <c r="AS85" s="54" t="str">
        <f>IF(AND($AH85=AS$58,$AE$33&gt;0,'Anexo IV'!$H102=TRUE),($E$33/$D$33),"")</f>
        <v/>
      </c>
      <c r="AT85" s="54" t="str">
        <f>IF(AND($AH85=AT$58,$AE$33&gt;0,'Anexo IV'!$H102=TRUE),($E$33/$D$33),"")</f>
        <v/>
      </c>
      <c r="AU85" s="54" t="str">
        <f>IF(AND($AH85=AU$58,$AE$33&gt;0,'Anexo IV'!$H102=TRUE),($E$33/$D$33),"")</f>
        <v/>
      </c>
      <c r="AV85" s="54" t="str">
        <f>IF(AND($AH85=AV$58,$AE$33&gt;0,'Anexo IV'!$H102=TRUE),($E$33/$D$33),"")</f>
        <v/>
      </c>
      <c r="AW85" s="54" t="str">
        <f>IF(AND($AH85=AW$58,$AE$33&gt;0,'Anexo IV'!$H102=TRUE),($E$33/$D$33),"")</f>
        <v/>
      </c>
      <c r="AX85" s="54" t="str">
        <f>IF(AND($AH85=AX$58,$AE$33&gt;0,'Anexo IV'!$H102=TRUE),($E$33/$D$33),"")</f>
        <v/>
      </c>
      <c r="AY85" s="54" t="str">
        <f>IF(AND($AH85=AY$58,$AE$33&gt;0,'Anexo IV'!$H102=TRUE),($E$33/$D$33),"")</f>
        <v/>
      </c>
      <c r="AZ85" s="54" t="str">
        <f>IF(AND($AH85=AZ$58,$AE$33&gt;0,'Anexo IV'!$H102=TRUE),($E$33/$D$33),"")</f>
        <v/>
      </c>
      <c r="BA85" s="54" t="str">
        <f>IF(AND($AH85=BA$58,$AE$33&gt;0,'Anexo IV'!$H102=TRUE),($E$33/$D$33),"")</f>
        <v/>
      </c>
      <c r="BB85" s="54" t="str">
        <f>IF(AND($AH85=BB$58,$AE$33&gt;0,'Anexo IV'!$H102=TRUE),($E$33/$D$33),"")</f>
        <v/>
      </c>
      <c r="BC85" s="54" t="str">
        <f>IF(AND($AH85=BC$58,$AE$33&gt;0,'Anexo IV'!$H102=TRUE),($E$33/$D$33),"")</f>
        <v/>
      </c>
      <c r="BD85" s="54" t="str">
        <f>IF(AND($AH85=BD$58,$AE$33&gt;0,'Anexo IV'!$H102=TRUE),($E$33/$D$33),"")</f>
        <v/>
      </c>
      <c r="BE85" s="54" t="str">
        <f>IF(AND($AH85=BE$58,$AE$33&gt;0,'Anexo IV'!$H102=TRUE),($E$33/$D$33),"")</f>
        <v/>
      </c>
      <c r="BF85" s="54" t="str">
        <f>IF(AND($AH85=BF$58,$AE$33&gt;0,'Anexo IV'!$H102=TRUE),($E$33/$D$33),"")</f>
        <v/>
      </c>
      <c r="BG85" s="54" t="str">
        <f>IF(AND($AH85=BG$58,$AE$33&gt;0,'Anexo IV'!$H102=TRUE),($E$33/$D$33),"")</f>
        <v/>
      </c>
      <c r="BH85" s="54" t="str">
        <f>IF(AND($AH85=BH$58,$AE$33&gt;0,'Anexo IV'!$H102=TRUE),($E$33/$D$33),"")</f>
        <v/>
      </c>
      <c r="BI85" s="54" t="str">
        <f>IF(AND($AH85=BI$58,$AE$33&gt;0,'Anexo IV'!$H102=TRUE),($E$33/$D$33),"")</f>
        <v/>
      </c>
      <c r="BJ85" s="54" t="str">
        <f>IF(AND($AH85=BJ$58,$AE$33&gt;0,'Anexo IV'!$H102=TRUE),($E$33/$D$33),"")</f>
        <v/>
      </c>
      <c r="BK85" s="54" t="str">
        <f>IF(AND($AH85=BK$58,$AE$33&gt;0,'Anexo IV'!$H102=TRUE),($E$33/$D$33),"")</f>
        <v/>
      </c>
      <c r="BL85" s="54" t="str">
        <f>IF(AND($AH85=BL$58,$AE$33&gt;0,'Anexo IV'!$H102=TRUE),($E$33/$D$33),"")</f>
        <v/>
      </c>
      <c r="BM85" s="54" t="str">
        <f>IF(AND($AH85=BM$58,$AE$33&gt;0,'Anexo IV'!$H102=TRUE),($E$33/$D$33),"")</f>
        <v/>
      </c>
      <c r="BN85" s="54" t="str">
        <f>IF(AND($AH85=BN$58,$AE$33&gt;0,'Anexo IV'!$H102=TRUE),($E$33/$D$33),"")</f>
        <v/>
      </c>
      <c r="BO85" s="54" t="str">
        <f>IF(AND($AH85=BO$58,$AE$33&gt;0,'Anexo IV'!$H102=TRUE),($E$33/$D$33),"")</f>
        <v/>
      </c>
      <c r="BP85" s="54" t="str">
        <f>IF(AND($AH85=BP$58,$AE$33&gt;0,'Anexo IV'!$H102=TRUE),($E$33/$D$33),"")</f>
        <v/>
      </c>
      <c r="BQ85" s="54" t="str">
        <f>IF(AND($AH85=BQ$58,$AE$33&gt;0,'Anexo IV'!$H102=TRUE),($E$33/$D$33),"")</f>
        <v/>
      </c>
    </row>
    <row r="86" spans="19:69" x14ac:dyDescent="0.25">
      <c r="AG86" s="246"/>
      <c r="AH86" s="53" t="str">
        <f>UPPER('Anexo IV'!F103)</f>
        <v/>
      </c>
      <c r="AI86" s="54" t="str">
        <f>IF(AND($AH86=AI$58,$AE$33&gt;0,'Anexo IV'!$H103=TRUE),($E$33/$D$33),"")</f>
        <v/>
      </c>
      <c r="AJ86" s="54" t="str">
        <f>IF(AND($AH86=AJ$58,$AE$33&gt;0,'Anexo IV'!$H103=TRUE),($E$33/$D$33),"")</f>
        <v/>
      </c>
      <c r="AK86" s="54" t="str">
        <f>IF(AND($AH86=AK$58,$AE$33&gt;0,'Anexo IV'!$H103=TRUE),($E$33/$D$33),"")</f>
        <v/>
      </c>
      <c r="AL86" s="54" t="str">
        <f>IF(AND($AH86=AL$58,$AE$33&gt;0,'Anexo IV'!$H103=TRUE),($E$33/$D$33),"")</f>
        <v/>
      </c>
      <c r="AM86" s="54" t="str">
        <f>IF(AND($AH86=AM$58,$AE$33&gt;0,'Anexo IV'!$H103=TRUE),($E$33/$D$33),"")</f>
        <v/>
      </c>
      <c r="AN86" s="54" t="str">
        <f>IF(AND($AH86=AN$58,$AE$33&gt;0,'Anexo IV'!$H103=TRUE),($E$33/$D$33),"")</f>
        <v/>
      </c>
      <c r="AO86" s="54" t="str">
        <f>IF(AND($AH86=AO$58,$AE$33&gt;0,'Anexo IV'!$H103=TRUE),($E$33/$D$33),"")</f>
        <v/>
      </c>
      <c r="AP86" s="54" t="str">
        <f>IF(AND($AH86=AP$58,$AE$33&gt;0,'Anexo IV'!$H103=TRUE),($E$33/$D$33),"")</f>
        <v/>
      </c>
      <c r="AQ86" s="54" t="str">
        <f>IF(AND($AH86=AQ$58,$AE$33&gt;0,'Anexo IV'!$H103=TRUE),($E$33/$D$33),"")</f>
        <v/>
      </c>
      <c r="AR86" s="54" t="str">
        <f>IF(AND($AH86=AR$58,$AE$33&gt;0,'Anexo IV'!$H103=TRUE),($E$33/$D$33),"")</f>
        <v/>
      </c>
      <c r="AS86" s="54" t="str">
        <f>IF(AND($AH86=AS$58,$AE$33&gt;0,'Anexo IV'!$H103=TRUE),($E$33/$D$33),"")</f>
        <v/>
      </c>
      <c r="AT86" s="54" t="str">
        <f>IF(AND($AH86=AT$58,$AE$33&gt;0,'Anexo IV'!$H103=TRUE),($E$33/$D$33),"")</f>
        <v/>
      </c>
      <c r="AU86" s="54" t="str">
        <f>IF(AND($AH86=AU$58,$AE$33&gt;0,'Anexo IV'!$H103=TRUE),($E$33/$D$33),"")</f>
        <v/>
      </c>
      <c r="AV86" s="54" t="str">
        <f>IF(AND($AH86=AV$58,$AE$33&gt;0,'Anexo IV'!$H103=TRUE),($E$33/$D$33),"")</f>
        <v/>
      </c>
      <c r="AW86" s="54" t="str">
        <f>IF(AND($AH86=AW$58,$AE$33&gt;0,'Anexo IV'!$H103=TRUE),($E$33/$D$33),"")</f>
        <v/>
      </c>
      <c r="AX86" s="54" t="str">
        <f>IF(AND($AH86=AX$58,$AE$33&gt;0,'Anexo IV'!$H103=TRUE),($E$33/$D$33),"")</f>
        <v/>
      </c>
      <c r="AY86" s="54" t="str">
        <f>IF(AND($AH86=AY$58,$AE$33&gt;0,'Anexo IV'!$H103=TRUE),($E$33/$D$33),"")</f>
        <v/>
      </c>
      <c r="AZ86" s="54" t="str">
        <f>IF(AND($AH86=AZ$58,$AE$33&gt;0,'Anexo IV'!$H103=TRUE),($E$33/$D$33),"")</f>
        <v/>
      </c>
      <c r="BA86" s="54" t="str">
        <f>IF(AND($AH86=BA$58,$AE$33&gt;0,'Anexo IV'!$H103=TRUE),($E$33/$D$33),"")</f>
        <v/>
      </c>
      <c r="BB86" s="54" t="str">
        <f>IF(AND($AH86=BB$58,$AE$33&gt;0,'Anexo IV'!$H103=TRUE),($E$33/$D$33),"")</f>
        <v/>
      </c>
      <c r="BC86" s="54" t="str">
        <f>IF(AND($AH86=BC$58,$AE$33&gt;0,'Anexo IV'!$H103=TRUE),($E$33/$D$33),"")</f>
        <v/>
      </c>
      <c r="BD86" s="54" t="str">
        <f>IF(AND($AH86=BD$58,$AE$33&gt;0,'Anexo IV'!$H103=TRUE),($E$33/$D$33),"")</f>
        <v/>
      </c>
      <c r="BE86" s="54" t="str">
        <f>IF(AND($AH86=BE$58,$AE$33&gt;0,'Anexo IV'!$H103=TRUE),($E$33/$D$33),"")</f>
        <v/>
      </c>
      <c r="BF86" s="54" t="str">
        <f>IF(AND($AH86=BF$58,$AE$33&gt;0,'Anexo IV'!$H103=TRUE),($E$33/$D$33),"")</f>
        <v/>
      </c>
      <c r="BG86" s="54" t="str">
        <f>IF(AND($AH86=BG$58,$AE$33&gt;0,'Anexo IV'!$H103=TRUE),($E$33/$D$33),"")</f>
        <v/>
      </c>
      <c r="BH86" s="54" t="str">
        <f>IF(AND($AH86=BH$58,$AE$33&gt;0,'Anexo IV'!$H103=TRUE),($E$33/$D$33),"")</f>
        <v/>
      </c>
      <c r="BI86" s="54" t="str">
        <f>IF(AND($AH86=BI$58,$AE$33&gt;0,'Anexo IV'!$H103=TRUE),($E$33/$D$33),"")</f>
        <v/>
      </c>
      <c r="BJ86" s="54" t="str">
        <f>IF(AND($AH86=BJ$58,$AE$33&gt;0,'Anexo IV'!$H103=TRUE),($E$33/$D$33),"")</f>
        <v/>
      </c>
      <c r="BK86" s="54" t="str">
        <f>IF(AND($AH86=BK$58,$AE$33&gt;0,'Anexo IV'!$H103=TRUE),($E$33/$D$33),"")</f>
        <v/>
      </c>
      <c r="BL86" s="54" t="str">
        <f>IF(AND($AH86=BL$58,$AE$33&gt;0,'Anexo IV'!$H103=TRUE),($E$33/$D$33),"")</f>
        <v/>
      </c>
      <c r="BM86" s="54" t="str">
        <f>IF(AND($AH86=BM$58,$AE$33&gt;0,'Anexo IV'!$H103=TRUE),($E$33/$D$33),"")</f>
        <v/>
      </c>
      <c r="BN86" s="54" t="str">
        <f>IF(AND($AH86=BN$58,$AE$33&gt;0,'Anexo IV'!$H103=TRUE),($E$33/$D$33),"")</f>
        <v/>
      </c>
      <c r="BO86" s="54" t="str">
        <f>IF(AND($AH86=BO$58,$AE$33&gt;0,'Anexo IV'!$H103=TRUE),($E$33/$D$33),"")</f>
        <v/>
      </c>
      <c r="BP86" s="54" t="str">
        <f>IF(AND($AH86=BP$58,$AE$33&gt;0,'Anexo IV'!$H103=TRUE),($E$33/$D$33),"")</f>
        <v/>
      </c>
      <c r="BQ86" s="54" t="str">
        <f>IF(AND($AH86=BQ$58,$AE$33&gt;0,'Anexo IV'!$H103=TRUE),($E$33/$D$33),"")</f>
        <v/>
      </c>
    </row>
    <row r="87" spans="19:69" x14ac:dyDescent="0.25">
      <c r="AG87" s="246"/>
      <c r="AH87" s="53" t="str">
        <f>UPPER('Anexo IV'!F104)</f>
        <v/>
      </c>
      <c r="AI87" s="54" t="str">
        <f>IF(AND($AH87=AI$58,$AE$33&gt;0,'Anexo IV'!$H104=TRUE),($E$33/$D$33),"")</f>
        <v/>
      </c>
      <c r="AJ87" s="54" t="str">
        <f>IF(AND($AH87=AJ$58,$AE$33&gt;0,'Anexo IV'!$H104=TRUE),($E$33/$D$33),"")</f>
        <v/>
      </c>
      <c r="AK87" s="54" t="str">
        <f>IF(AND($AH87=AK$58,$AE$33&gt;0,'Anexo IV'!$H104=TRUE),($E$33/$D$33),"")</f>
        <v/>
      </c>
      <c r="AL87" s="54" t="str">
        <f>IF(AND($AH87=AL$58,$AE$33&gt;0,'Anexo IV'!$H104=TRUE),($E$33/$D$33),"")</f>
        <v/>
      </c>
      <c r="AM87" s="54" t="str">
        <f>IF(AND($AH87=AM$58,$AE$33&gt;0,'Anexo IV'!$H104=TRUE),($E$33/$D$33),"")</f>
        <v/>
      </c>
      <c r="AN87" s="54" t="str">
        <f>IF(AND($AH87=AN$58,$AE$33&gt;0,'Anexo IV'!$H104=TRUE),($E$33/$D$33),"")</f>
        <v/>
      </c>
      <c r="AO87" s="54" t="str">
        <f>IF(AND($AH87=AO$58,$AE$33&gt;0,'Anexo IV'!$H104=TRUE),($E$33/$D$33),"")</f>
        <v/>
      </c>
      <c r="AP87" s="54" t="str">
        <f>IF(AND($AH87=AP$58,$AE$33&gt;0,'Anexo IV'!$H104=TRUE),($E$33/$D$33),"")</f>
        <v/>
      </c>
      <c r="AQ87" s="54" t="str">
        <f>IF(AND($AH87=AQ$58,$AE$33&gt;0,'Anexo IV'!$H104=TRUE),($E$33/$D$33),"")</f>
        <v/>
      </c>
      <c r="AR87" s="54" t="str">
        <f>IF(AND($AH87=AR$58,$AE$33&gt;0,'Anexo IV'!$H104=TRUE),($E$33/$D$33),"")</f>
        <v/>
      </c>
      <c r="AS87" s="54" t="str">
        <f>IF(AND($AH87=AS$58,$AE$33&gt;0,'Anexo IV'!$H104=TRUE),($E$33/$D$33),"")</f>
        <v/>
      </c>
      <c r="AT87" s="54" t="str">
        <f>IF(AND($AH87=AT$58,$AE$33&gt;0,'Anexo IV'!$H104=TRUE),($E$33/$D$33),"")</f>
        <v/>
      </c>
      <c r="AU87" s="54" t="str">
        <f>IF(AND($AH87=AU$58,$AE$33&gt;0,'Anexo IV'!$H104=TRUE),($E$33/$D$33),"")</f>
        <v/>
      </c>
      <c r="AV87" s="54" t="str">
        <f>IF(AND($AH87=AV$58,$AE$33&gt;0,'Anexo IV'!$H104=TRUE),($E$33/$D$33),"")</f>
        <v/>
      </c>
      <c r="AW87" s="54" t="str">
        <f>IF(AND($AH87=AW$58,$AE$33&gt;0,'Anexo IV'!$H104=TRUE),($E$33/$D$33),"")</f>
        <v/>
      </c>
      <c r="AX87" s="54" t="str">
        <f>IF(AND($AH87=AX$58,$AE$33&gt;0,'Anexo IV'!$H104=TRUE),($E$33/$D$33),"")</f>
        <v/>
      </c>
      <c r="AY87" s="54" t="str">
        <f>IF(AND($AH87=AY$58,$AE$33&gt;0,'Anexo IV'!$H104=TRUE),($E$33/$D$33),"")</f>
        <v/>
      </c>
      <c r="AZ87" s="54" t="str">
        <f>IF(AND($AH87=AZ$58,$AE$33&gt;0,'Anexo IV'!$H104=TRUE),($E$33/$D$33),"")</f>
        <v/>
      </c>
      <c r="BA87" s="54" t="str">
        <f>IF(AND($AH87=BA$58,$AE$33&gt;0,'Anexo IV'!$H104=TRUE),($E$33/$D$33),"")</f>
        <v/>
      </c>
      <c r="BB87" s="54" t="str">
        <f>IF(AND($AH87=BB$58,$AE$33&gt;0,'Anexo IV'!$H104=TRUE),($E$33/$D$33),"")</f>
        <v/>
      </c>
      <c r="BC87" s="54" t="str">
        <f>IF(AND($AH87=BC$58,$AE$33&gt;0,'Anexo IV'!$H104=TRUE),($E$33/$D$33),"")</f>
        <v/>
      </c>
      <c r="BD87" s="54" t="str">
        <f>IF(AND($AH87=BD$58,$AE$33&gt;0,'Anexo IV'!$H104=TRUE),($E$33/$D$33),"")</f>
        <v/>
      </c>
      <c r="BE87" s="54" t="str">
        <f>IF(AND($AH87=BE$58,$AE$33&gt;0,'Anexo IV'!$H104=TRUE),($E$33/$D$33),"")</f>
        <v/>
      </c>
      <c r="BF87" s="54" t="str">
        <f>IF(AND($AH87=BF$58,$AE$33&gt;0,'Anexo IV'!$H104=TRUE),($E$33/$D$33),"")</f>
        <v/>
      </c>
      <c r="BG87" s="54" t="str">
        <f>IF(AND($AH87=BG$58,$AE$33&gt;0,'Anexo IV'!$H104=TRUE),($E$33/$D$33),"")</f>
        <v/>
      </c>
      <c r="BH87" s="54" t="str">
        <f>IF(AND($AH87=BH$58,$AE$33&gt;0,'Anexo IV'!$H104=TRUE),($E$33/$D$33),"")</f>
        <v/>
      </c>
      <c r="BI87" s="54" t="str">
        <f>IF(AND($AH87=BI$58,$AE$33&gt;0,'Anexo IV'!$H104=TRUE),($E$33/$D$33),"")</f>
        <v/>
      </c>
      <c r="BJ87" s="54" t="str">
        <f>IF(AND($AH87=BJ$58,$AE$33&gt;0,'Anexo IV'!$H104=TRUE),($E$33/$D$33),"")</f>
        <v/>
      </c>
      <c r="BK87" s="54" t="str">
        <f>IF(AND($AH87=BK$58,$AE$33&gt;0,'Anexo IV'!$H104=TRUE),($E$33/$D$33),"")</f>
        <v/>
      </c>
      <c r="BL87" s="54" t="str">
        <f>IF(AND($AH87=BL$58,$AE$33&gt;0,'Anexo IV'!$H104=TRUE),($E$33/$D$33),"")</f>
        <v/>
      </c>
      <c r="BM87" s="54" t="str">
        <f>IF(AND($AH87=BM$58,$AE$33&gt;0,'Anexo IV'!$H104=TRUE),($E$33/$D$33),"")</f>
        <v/>
      </c>
      <c r="BN87" s="54" t="str">
        <f>IF(AND($AH87=BN$58,$AE$33&gt;0,'Anexo IV'!$H104=TRUE),($E$33/$D$33),"")</f>
        <v/>
      </c>
      <c r="BO87" s="54" t="str">
        <f>IF(AND($AH87=BO$58,$AE$33&gt;0,'Anexo IV'!$H104=TRUE),($E$33/$D$33),"")</f>
        <v/>
      </c>
      <c r="BP87" s="54" t="str">
        <f>IF(AND($AH87=BP$58,$AE$33&gt;0,'Anexo IV'!$H104=TRUE),($E$33/$D$33),"")</f>
        <v/>
      </c>
      <c r="BQ87" s="54" t="str">
        <f>IF(AND($AH87=BQ$58,$AE$33&gt;0,'Anexo IV'!$H104=TRUE),($E$33/$D$33),"")</f>
        <v/>
      </c>
    </row>
    <row r="88" spans="19:69" x14ac:dyDescent="0.25">
      <c r="AG88" s="246"/>
      <c r="AH88" s="53" t="str">
        <f>UPPER('Anexo IV'!F105)</f>
        <v/>
      </c>
      <c r="AI88" s="54" t="str">
        <f>IF(AND($AH88=AI$58,$AE$33&gt;0,'Anexo IV'!$H105=TRUE),($E$33/$D$33),"")</f>
        <v/>
      </c>
      <c r="AJ88" s="54" t="str">
        <f>IF(AND($AH88=AJ$58,$AE$33&gt;0,'Anexo IV'!$H105=TRUE),($E$33/$D$33),"")</f>
        <v/>
      </c>
      <c r="AK88" s="54" t="str">
        <f>IF(AND($AH88=AK$58,$AE$33&gt;0,'Anexo IV'!$H105=TRUE),($E$33/$D$33),"")</f>
        <v/>
      </c>
      <c r="AL88" s="54" t="str">
        <f>IF(AND($AH88=AL$58,$AE$33&gt;0,'Anexo IV'!$H105=TRUE),($E$33/$D$33),"")</f>
        <v/>
      </c>
      <c r="AM88" s="54" t="str">
        <f>IF(AND($AH88=AM$58,$AE$33&gt;0,'Anexo IV'!$H105=TRUE),($E$33/$D$33),"")</f>
        <v/>
      </c>
      <c r="AN88" s="54" t="str">
        <f>IF(AND($AH88=AN$58,$AE$33&gt;0,'Anexo IV'!$H105=TRUE),($E$33/$D$33),"")</f>
        <v/>
      </c>
      <c r="AO88" s="54" t="str">
        <f>IF(AND($AH88=AO$58,$AE$33&gt;0,'Anexo IV'!$H105=TRUE),($E$33/$D$33),"")</f>
        <v/>
      </c>
      <c r="AP88" s="54" t="str">
        <f>IF(AND($AH88=AP$58,$AE$33&gt;0,'Anexo IV'!$H105=TRUE),($E$33/$D$33),"")</f>
        <v/>
      </c>
      <c r="AQ88" s="54" t="str">
        <f>IF(AND($AH88=AQ$58,$AE$33&gt;0,'Anexo IV'!$H105=TRUE),($E$33/$D$33),"")</f>
        <v/>
      </c>
      <c r="AR88" s="54" t="str">
        <f>IF(AND($AH88=AR$58,$AE$33&gt;0,'Anexo IV'!$H105=TRUE),($E$33/$D$33),"")</f>
        <v/>
      </c>
      <c r="AS88" s="54" t="str">
        <f>IF(AND($AH88=AS$58,$AE$33&gt;0,'Anexo IV'!$H105=TRUE),($E$33/$D$33),"")</f>
        <v/>
      </c>
      <c r="AT88" s="54" t="str">
        <f>IF(AND($AH88=AT$58,$AE$33&gt;0,'Anexo IV'!$H105=TRUE),($E$33/$D$33),"")</f>
        <v/>
      </c>
      <c r="AU88" s="54" t="str">
        <f>IF(AND($AH88=AU$58,$AE$33&gt;0,'Anexo IV'!$H105=TRUE),($E$33/$D$33),"")</f>
        <v/>
      </c>
      <c r="AV88" s="54" t="str">
        <f>IF(AND($AH88=AV$58,$AE$33&gt;0,'Anexo IV'!$H105=TRUE),($E$33/$D$33),"")</f>
        <v/>
      </c>
      <c r="AW88" s="54" t="str">
        <f>IF(AND($AH88=AW$58,$AE$33&gt;0,'Anexo IV'!$H105=TRUE),($E$33/$D$33),"")</f>
        <v/>
      </c>
      <c r="AX88" s="54" t="str">
        <f>IF(AND($AH88=AX$58,$AE$33&gt;0,'Anexo IV'!$H105=TRUE),($E$33/$D$33),"")</f>
        <v/>
      </c>
      <c r="AY88" s="54" t="str">
        <f>IF(AND($AH88=AY$58,$AE$33&gt;0,'Anexo IV'!$H105=TRUE),($E$33/$D$33),"")</f>
        <v/>
      </c>
      <c r="AZ88" s="54" t="str">
        <f>IF(AND($AH88=AZ$58,$AE$33&gt;0,'Anexo IV'!$H105=TRUE),($E$33/$D$33),"")</f>
        <v/>
      </c>
      <c r="BA88" s="54" t="str">
        <f>IF(AND($AH88=BA$58,$AE$33&gt;0,'Anexo IV'!$H105=TRUE),($E$33/$D$33),"")</f>
        <v/>
      </c>
      <c r="BB88" s="54" t="str">
        <f>IF(AND($AH88=BB$58,$AE$33&gt;0,'Anexo IV'!$H105=TRUE),($E$33/$D$33),"")</f>
        <v/>
      </c>
      <c r="BC88" s="54" t="str">
        <f>IF(AND($AH88=BC$58,$AE$33&gt;0,'Anexo IV'!$H105=TRUE),($E$33/$D$33),"")</f>
        <v/>
      </c>
      <c r="BD88" s="54" t="str">
        <f>IF(AND($AH88=BD$58,$AE$33&gt;0,'Anexo IV'!$H105=TRUE),($E$33/$D$33),"")</f>
        <v/>
      </c>
      <c r="BE88" s="54" t="str">
        <f>IF(AND($AH88=BE$58,$AE$33&gt;0,'Anexo IV'!$H105=TRUE),($E$33/$D$33),"")</f>
        <v/>
      </c>
      <c r="BF88" s="54" t="str">
        <f>IF(AND($AH88=BF$58,$AE$33&gt;0,'Anexo IV'!$H105=TRUE),($E$33/$D$33),"")</f>
        <v/>
      </c>
      <c r="BG88" s="54" t="str">
        <f>IF(AND($AH88=BG$58,$AE$33&gt;0,'Anexo IV'!$H105=TRUE),($E$33/$D$33),"")</f>
        <v/>
      </c>
      <c r="BH88" s="54" t="str">
        <f>IF(AND($AH88=BH$58,$AE$33&gt;0,'Anexo IV'!$H105=TRUE),($E$33/$D$33),"")</f>
        <v/>
      </c>
      <c r="BI88" s="54" t="str">
        <f>IF(AND($AH88=BI$58,$AE$33&gt;0,'Anexo IV'!$H105=TRUE),($E$33/$D$33),"")</f>
        <v/>
      </c>
      <c r="BJ88" s="54" t="str">
        <f>IF(AND($AH88=BJ$58,$AE$33&gt;0,'Anexo IV'!$H105=TRUE),($E$33/$D$33),"")</f>
        <v/>
      </c>
      <c r="BK88" s="54" t="str">
        <f>IF(AND($AH88=BK$58,$AE$33&gt;0,'Anexo IV'!$H105=TRUE),($E$33/$D$33),"")</f>
        <v/>
      </c>
      <c r="BL88" s="54" t="str">
        <f>IF(AND($AH88=BL$58,$AE$33&gt;0,'Anexo IV'!$H105=TRUE),($E$33/$D$33),"")</f>
        <v/>
      </c>
      <c r="BM88" s="54" t="str">
        <f>IF(AND($AH88=BM$58,$AE$33&gt;0,'Anexo IV'!$H105=TRUE),($E$33/$D$33),"")</f>
        <v/>
      </c>
      <c r="BN88" s="54" t="str">
        <f>IF(AND($AH88=BN$58,$AE$33&gt;0,'Anexo IV'!$H105=TRUE),($E$33/$D$33),"")</f>
        <v/>
      </c>
      <c r="BO88" s="54" t="str">
        <f>IF(AND($AH88=BO$58,$AE$33&gt;0,'Anexo IV'!$H105=TRUE),($E$33/$D$33),"")</f>
        <v/>
      </c>
      <c r="BP88" s="54" t="str">
        <f>IF(AND($AH88=BP$58,$AE$33&gt;0,'Anexo IV'!$H105=TRUE),($E$33/$D$33),"")</f>
        <v/>
      </c>
      <c r="BQ88" s="54" t="str">
        <f>IF(AND($AH88=BQ$58,$AE$33&gt;0,'Anexo IV'!$H105=TRUE),($E$33/$D$33),"")</f>
        <v/>
      </c>
    </row>
    <row r="89" spans="19:69" x14ac:dyDescent="0.25">
      <c r="AG89" s="246" t="s">
        <v>104</v>
      </c>
      <c r="AH89" s="37" t="str">
        <f>UPPER('Anexo IV'!F107)</f>
        <v/>
      </c>
      <c r="AI89" s="38" t="str">
        <f>IF(AND($AH89=AI$58,$AE$34&gt;0,'Anexo IV'!$H107=TRUE),$E$34/$D$34,"")</f>
        <v/>
      </c>
      <c r="AJ89" s="38" t="str">
        <f>IF(AND($AH89=AJ$58,$AE$34&gt;0,'Anexo IV'!$H107=TRUE),$E$34/$D$34,"")</f>
        <v/>
      </c>
      <c r="AK89" s="38" t="str">
        <f>IF(AND($AH89=AK$58,$AE$34&gt;0,'Anexo IV'!$H107=TRUE),$E$34/$D$34,"")</f>
        <v/>
      </c>
      <c r="AL89" s="38" t="str">
        <f>IF(AND($AH89=AL$58,$AE$34&gt;0,'Anexo IV'!$H107=TRUE),$E$34/$D$34,"")</f>
        <v/>
      </c>
      <c r="AM89" s="38" t="str">
        <f>IF(AND($AH89=AM$58,$AE$34&gt;0,'Anexo IV'!$H107=TRUE),$E$34/$D$34,"")</f>
        <v/>
      </c>
      <c r="AN89" s="38" t="str">
        <f>IF(AND($AH89=AN$58,$AE$34&gt;0,'Anexo IV'!$H107=TRUE),$E$34/$D$34,"")</f>
        <v/>
      </c>
      <c r="AO89" s="38" t="str">
        <f>IF(AND($AH89=AO$58,$AE$34&gt;0,'Anexo IV'!$H107=TRUE),$E$34/$D$34,"")</f>
        <v/>
      </c>
      <c r="AP89" s="38" t="str">
        <f>IF(AND($AH89=AP$58,$AE$34&gt;0,'Anexo IV'!$H107=TRUE),$E$34/$D$34,"")</f>
        <v/>
      </c>
      <c r="AQ89" s="38" t="str">
        <f>IF(AND($AH89=AQ$58,$AE$34&gt;0,'Anexo IV'!$H107=TRUE),$E$34/$D$34,"")</f>
        <v/>
      </c>
      <c r="AR89" s="38" t="str">
        <f>IF(AND($AH89=AR$58,$AE$34&gt;0,'Anexo IV'!$H107=TRUE),$E$34/$D$34,"")</f>
        <v/>
      </c>
      <c r="AS89" s="38" t="str">
        <f>IF(AND($AH89=AS$58,$AE$34&gt;0,'Anexo IV'!$H107=TRUE),$E$34/$D$34,"")</f>
        <v/>
      </c>
      <c r="AT89" s="38" t="str">
        <f>IF(AND($AH89=AT$58,$AE$34&gt;0,'Anexo IV'!$H107=TRUE),$E$34/$D$34,"")</f>
        <v/>
      </c>
      <c r="AU89" s="38" t="str">
        <f>IF(AND($AH89=AU$58,$AE$34&gt;0,'Anexo IV'!$H107=TRUE),$E$34/$D$34,"")</f>
        <v/>
      </c>
      <c r="AV89" s="38" t="str">
        <f>IF(AND($AH89=AV$58,$AE$34&gt;0,'Anexo IV'!$H107=TRUE),$E$34/$D$34,"")</f>
        <v/>
      </c>
      <c r="AW89" s="38" t="str">
        <f>IF(AND($AH89=AW$58,$AE$34&gt;0,'Anexo IV'!$H107=TRUE),$E$34/$D$34,"")</f>
        <v/>
      </c>
      <c r="AX89" s="38" t="str">
        <f>IF(AND($AH89=AX$58,$AE$34&gt;0,'Anexo IV'!$H107=TRUE),$E$34/$D$34,"")</f>
        <v/>
      </c>
      <c r="AY89" s="38" t="str">
        <f>IF(AND($AH89=AY$58,$AE$34&gt;0,'Anexo IV'!$H107=TRUE),$E$34/$D$34,"")</f>
        <v/>
      </c>
      <c r="AZ89" s="38" t="str">
        <f>IF(AND($AH89=AZ$58,$AE$34&gt;0,'Anexo IV'!$H107=TRUE),$E$34/$D$34,"")</f>
        <v/>
      </c>
      <c r="BA89" s="38" t="str">
        <f>IF(AND($AH89=BA$58,$AE$34&gt;0,'Anexo IV'!$H107=TRUE),$E$34/$D$34,"")</f>
        <v/>
      </c>
      <c r="BB89" s="38" t="str">
        <f>IF(AND($AH89=BB$58,$AE$34&gt;0,'Anexo IV'!$H107=TRUE),$E$34/$D$34,"")</f>
        <v/>
      </c>
      <c r="BC89" s="38" t="str">
        <f>IF(AND($AH89=BC$58,$AE$34&gt;0,'Anexo IV'!$H107=TRUE),$E$34/$D$34,"")</f>
        <v/>
      </c>
      <c r="BD89" s="38" t="str">
        <f>IF(AND($AH89=BD$58,$AE$34&gt;0,'Anexo IV'!$H107=TRUE),$E$34/$D$34,"")</f>
        <v/>
      </c>
      <c r="BE89" s="38" t="str">
        <f>IF(AND($AH89=BE$58,$AE$34&gt;0,'Anexo IV'!$H107=TRUE),$E$34/$D$34,"")</f>
        <v/>
      </c>
      <c r="BF89" s="38" t="str">
        <f>IF(AND($AH89=BF$58,$AE$34&gt;0,'Anexo IV'!$H107=TRUE),$E$34/$D$34,"")</f>
        <v/>
      </c>
      <c r="BG89" s="38" t="str">
        <f>IF(AND($AH89=BG$58,$AE$34&gt;0,'Anexo IV'!$H107=TRUE),$E$34/$D$34,"")</f>
        <v/>
      </c>
      <c r="BH89" s="38" t="str">
        <f>IF(AND($AH89=BH$58,$AE$34&gt;0,'Anexo IV'!$H107=TRUE),$E$34/$D$34,"")</f>
        <v/>
      </c>
      <c r="BI89" s="38" t="str">
        <f>IF(AND($AH89=BI$58,$AE$34&gt;0,'Anexo IV'!$H107=TRUE),$E$34/$D$34,"")</f>
        <v/>
      </c>
      <c r="BJ89" s="38" t="str">
        <f>IF(AND($AH89=BJ$58,$AE$34&gt;0,'Anexo IV'!$H107=TRUE),$E$34/$D$34,"")</f>
        <v/>
      </c>
      <c r="BK89" s="38" t="str">
        <f>IF(AND($AH89=BK$58,$AE$34&gt;0,'Anexo IV'!$H107=TRUE),$E$34/$D$34,"")</f>
        <v/>
      </c>
      <c r="BL89" s="38" t="str">
        <f>IF(AND($AH89=BL$58,$AE$34&gt;0,'Anexo IV'!$H107=TRUE),$E$34/$D$34,"")</f>
        <v/>
      </c>
      <c r="BM89" s="38" t="str">
        <f>IF(AND($AH89=BM$58,$AE$34&gt;0,'Anexo IV'!$H107=TRUE),$E$34/$D$34,"")</f>
        <v/>
      </c>
      <c r="BN89" s="38" t="str">
        <f>IF(AND($AH89=BN$58,$AE$34&gt;0,'Anexo IV'!$H107=TRUE),$E$34/$D$34,"")</f>
        <v/>
      </c>
      <c r="BO89" s="38" t="str">
        <f>IF(AND($AH89=BO$58,$AE$34&gt;0,'Anexo IV'!$H107=TRUE),$E$34/$D$34,"")</f>
        <v/>
      </c>
      <c r="BP89" s="38" t="str">
        <f>IF(AND($AH89=BP$58,$AE$34&gt;0,'Anexo IV'!$H107=TRUE),$E$34/$D$34,"")</f>
        <v/>
      </c>
      <c r="BQ89" s="38" t="str">
        <f>IF(AND($AH89=BQ$58,$AE$34&gt;0,'Anexo IV'!$H107=TRUE),$E$34/$D$34,"")</f>
        <v/>
      </c>
    </row>
    <row r="90" spans="19:69" x14ac:dyDescent="0.25">
      <c r="AG90" s="246"/>
      <c r="AH90" s="37" t="str">
        <f>UPPER('Anexo IV'!F108)</f>
        <v/>
      </c>
      <c r="AI90" s="38" t="str">
        <f>IF(AND($AH90=AI$58,$AE$34&gt;0,'Anexo IV'!$H108=TRUE),$E$34/$D$34,"")</f>
        <v/>
      </c>
      <c r="AJ90" s="38" t="str">
        <f>IF(AND($AH90=AJ$58,$AE$34&gt;0,'Anexo IV'!$H108=TRUE),$E$34/$D$34,"")</f>
        <v/>
      </c>
      <c r="AK90" s="38" t="str">
        <f>IF(AND($AH90=AK$58,$AE$34&gt;0,'Anexo IV'!$H108=TRUE),$E$34/$D$34,"")</f>
        <v/>
      </c>
      <c r="AL90" s="38" t="str">
        <f>IF(AND($AH90=AL$58,$AE$34&gt;0,'Anexo IV'!$H108=TRUE),$E$34/$D$34,"")</f>
        <v/>
      </c>
      <c r="AM90" s="38" t="str">
        <f>IF(AND($AH90=AM$58,$AE$34&gt;0,'Anexo IV'!$H108=TRUE),$E$34/$D$34,"")</f>
        <v/>
      </c>
      <c r="AN90" s="38" t="str">
        <f>IF(AND($AH90=AN$58,$AE$34&gt;0,'Anexo IV'!$H108=TRUE),$E$34/$D$34,"")</f>
        <v/>
      </c>
      <c r="AO90" s="38" t="str">
        <f>IF(AND($AH90=AO$58,$AE$34&gt;0,'Anexo IV'!$H108=TRUE),$E$34/$D$34,"")</f>
        <v/>
      </c>
      <c r="AP90" s="38" t="str">
        <f>IF(AND($AH90=AP$58,$AE$34&gt;0,'Anexo IV'!$H108=TRUE),$E$34/$D$34,"")</f>
        <v/>
      </c>
      <c r="AQ90" s="38" t="str">
        <f>IF(AND($AH90=AQ$58,$AE$34&gt;0,'Anexo IV'!$H108=TRUE),$E$34/$D$34,"")</f>
        <v/>
      </c>
      <c r="AR90" s="38" t="str">
        <f>IF(AND($AH90=AR$58,$AE$34&gt;0,'Anexo IV'!$H108=TRUE),$E$34/$D$34,"")</f>
        <v/>
      </c>
      <c r="AS90" s="38" t="str">
        <f>IF(AND($AH90=AS$58,$AE$34&gt;0,'Anexo IV'!$H108=TRUE),$E$34/$D$34,"")</f>
        <v/>
      </c>
      <c r="AT90" s="38" t="str">
        <f>IF(AND($AH90=AT$58,$AE$34&gt;0,'Anexo IV'!$H108=TRUE),$E$34/$D$34,"")</f>
        <v/>
      </c>
      <c r="AU90" s="38" t="str">
        <f>IF(AND($AH90=AU$58,$AE$34&gt;0,'Anexo IV'!$H108=TRUE),$E$34/$D$34,"")</f>
        <v/>
      </c>
      <c r="AV90" s="38" t="str">
        <f>IF(AND($AH90=AV$58,$AE$34&gt;0,'Anexo IV'!$H108=TRUE),$E$34/$D$34,"")</f>
        <v/>
      </c>
      <c r="AW90" s="38" t="str">
        <f>IF(AND($AH90=AW$58,$AE$34&gt;0,'Anexo IV'!$H108=TRUE),$E$34/$D$34,"")</f>
        <v/>
      </c>
      <c r="AX90" s="38" t="str">
        <f>IF(AND($AH90=AX$58,$AE$34&gt;0,'Anexo IV'!$H108=TRUE),$E$34/$D$34,"")</f>
        <v/>
      </c>
      <c r="AY90" s="38" t="str">
        <f>IF(AND($AH90=AY$58,$AE$34&gt;0,'Anexo IV'!$H108=TRUE),$E$34/$D$34,"")</f>
        <v/>
      </c>
      <c r="AZ90" s="38" t="str">
        <f>IF(AND($AH90=AZ$58,$AE$34&gt;0,'Anexo IV'!$H108=TRUE),$E$34/$D$34,"")</f>
        <v/>
      </c>
      <c r="BA90" s="38" t="str">
        <f>IF(AND($AH90=BA$58,$AE$34&gt;0,'Anexo IV'!$H108=TRUE),$E$34/$D$34,"")</f>
        <v/>
      </c>
      <c r="BB90" s="38" t="str">
        <f>IF(AND($AH90=BB$58,$AE$34&gt;0,'Anexo IV'!$H108=TRUE),$E$34/$D$34,"")</f>
        <v/>
      </c>
      <c r="BC90" s="38" t="str">
        <f>IF(AND($AH90=BC$58,$AE$34&gt;0,'Anexo IV'!$H108=TRUE),$E$34/$D$34,"")</f>
        <v/>
      </c>
      <c r="BD90" s="38" t="str">
        <f>IF(AND($AH90=BD$58,$AE$34&gt;0,'Anexo IV'!$H108=TRUE),$E$34/$D$34,"")</f>
        <v/>
      </c>
      <c r="BE90" s="38" t="str">
        <f>IF(AND($AH90=BE$58,$AE$34&gt;0,'Anexo IV'!$H108=TRUE),$E$34/$D$34,"")</f>
        <v/>
      </c>
      <c r="BF90" s="38" t="str">
        <f>IF(AND($AH90=BF$58,$AE$34&gt;0,'Anexo IV'!$H108=TRUE),$E$34/$D$34,"")</f>
        <v/>
      </c>
      <c r="BG90" s="38" t="str">
        <f>IF(AND($AH90=BG$58,$AE$34&gt;0,'Anexo IV'!$H108=TRUE),$E$34/$D$34,"")</f>
        <v/>
      </c>
      <c r="BH90" s="38" t="str">
        <f>IF(AND($AH90=BH$58,$AE$34&gt;0,'Anexo IV'!$H108=TRUE),$E$34/$D$34,"")</f>
        <v/>
      </c>
      <c r="BI90" s="38" t="str">
        <f>IF(AND($AH90=BI$58,$AE$34&gt;0,'Anexo IV'!$H108=TRUE),$E$34/$D$34,"")</f>
        <v/>
      </c>
      <c r="BJ90" s="38" t="str">
        <f>IF(AND($AH90=BJ$58,$AE$34&gt;0,'Anexo IV'!$H108=TRUE),$E$34/$D$34,"")</f>
        <v/>
      </c>
      <c r="BK90" s="38" t="str">
        <f>IF(AND($AH90=BK$58,$AE$34&gt;0,'Anexo IV'!$H108=TRUE),$E$34/$D$34,"")</f>
        <v/>
      </c>
      <c r="BL90" s="38" t="str">
        <f>IF(AND($AH90=BL$58,$AE$34&gt;0,'Anexo IV'!$H108=TRUE),$E$34/$D$34,"")</f>
        <v/>
      </c>
      <c r="BM90" s="38" t="str">
        <f>IF(AND($AH90=BM$58,$AE$34&gt;0,'Anexo IV'!$H108=TRUE),$E$34/$D$34,"")</f>
        <v/>
      </c>
      <c r="BN90" s="38" t="str">
        <f>IF(AND($AH90=BN$58,$AE$34&gt;0,'Anexo IV'!$H108=TRUE),$E$34/$D$34,"")</f>
        <v/>
      </c>
      <c r="BO90" s="38" t="str">
        <f>IF(AND($AH90=BO$58,$AE$34&gt;0,'Anexo IV'!$H108=TRUE),$E$34/$D$34,"")</f>
        <v/>
      </c>
      <c r="BP90" s="38" t="str">
        <f>IF(AND($AH90=BP$58,$AE$34&gt;0,'Anexo IV'!$H108=TRUE),$E$34/$D$34,"")</f>
        <v/>
      </c>
      <c r="BQ90" s="38" t="str">
        <f>IF(AND($AH90=BQ$58,$AE$34&gt;0,'Anexo IV'!$H108=TRUE),$E$34/$D$34,"")</f>
        <v/>
      </c>
    </row>
    <row r="91" spans="19:69" x14ac:dyDescent="0.25">
      <c r="AG91" s="246"/>
      <c r="AH91" s="37" t="str">
        <f>UPPER('Anexo IV'!F109)</f>
        <v/>
      </c>
      <c r="AI91" s="38" t="str">
        <f>IF(AND($AH91=AI$58,$AE$34&gt;0,'Anexo IV'!$H109=TRUE),$E$34/$D$34,"")</f>
        <v/>
      </c>
      <c r="AJ91" s="38" t="str">
        <f>IF(AND($AH91=AJ$58,$AE$34&gt;0,'Anexo IV'!$H109=TRUE),$E$34/$D$34,"")</f>
        <v/>
      </c>
      <c r="AK91" s="38" t="str">
        <f>IF(AND($AH91=AK$58,$AE$34&gt;0,'Anexo IV'!$H109=TRUE),$E$34/$D$34,"")</f>
        <v/>
      </c>
      <c r="AL91" s="38" t="str">
        <f>IF(AND($AH91=AL$58,$AE$34&gt;0,'Anexo IV'!$H109=TRUE),$E$34/$D$34,"")</f>
        <v/>
      </c>
      <c r="AM91" s="38" t="str">
        <f>IF(AND($AH91=AM$58,$AE$34&gt;0,'Anexo IV'!$H109=TRUE),$E$34/$D$34,"")</f>
        <v/>
      </c>
      <c r="AN91" s="38" t="str">
        <f>IF(AND($AH91=AN$58,$AE$34&gt;0,'Anexo IV'!$H109=TRUE),$E$34/$D$34,"")</f>
        <v/>
      </c>
      <c r="AO91" s="38" t="str">
        <f>IF(AND($AH91=AO$58,$AE$34&gt;0,'Anexo IV'!$H109=TRUE),$E$34/$D$34,"")</f>
        <v/>
      </c>
      <c r="AP91" s="38" t="str">
        <f>IF(AND($AH91=AP$58,$AE$34&gt;0,'Anexo IV'!$H109=TRUE),$E$34/$D$34,"")</f>
        <v/>
      </c>
      <c r="AQ91" s="38" t="str">
        <f>IF(AND($AH91=AQ$58,$AE$34&gt;0,'Anexo IV'!$H109=TRUE),$E$34/$D$34,"")</f>
        <v/>
      </c>
      <c r="AR91" s="38" t="str">
        <f>IF(AND($AH91=AR$58,$AE$34&gt;0,'Anexo IV'!$H109=TRUE),$E$34/$D$34,"")</f>
        <v/>
      </c>
      <c r="AS91" s="38" t="str">
        <f>IF(AND($AH91=AS$58,$AE$34&gt;0,'Anexo IV'!$H109=TRUE),$E$34/$D$34,"")</f>
        <v/>
      </c>
      <c r="AT91" s="38" t="str">
        <f>IF(AND($AH91=AT$58,$AE$34&gt;0,'Anexo IV'!$H109=TRUE),$E$34/$D$34,"")</f>
        <v/>
      </c>
      <c r="AU91" s="38" t="str">
        <f>IF(AND($AH91=AU$58,$AE$34&gt;0,'Anexo IV'!$H109=TRUE),$E$34/$D$34,"")</f>
        <v/>
      </c>
      <c r="AV91" s="38" t="str">
        <f>IF(AND($AH91=AV$58,$AE$34&gt;0,'Anexo IV'!$H109=TRUE),$E$34/$D$34,"")</f>
        <v/>
      </c>
      <c r="AW91" s="38" t="str">
        <f>IF(AND($AH91=AW$58,$AE$34&gt;0,'Anexo IV'!$H109=TRUE),$E$34/$D$34,"")</f>
        <v/>
      </c>
      <c r="AX91" s="38" t="str">
        <f>IF(AND($AH91=AX$58,$AE$34&gt;0,'Anexo IV'!$H109=TRUE),$E$34/$D$34,"")</f>
        <v/>
      </c>
      <c r="AY91" s="38" t="str">
        <f>IF(AND($AH91=AY$58,$AE$34&gt;0,'Anexo IV'!$H109=TRUE),$E$34/$D$34,"")</f>
        <v/>
      </c>
      <c r="AZ91" s="38" t="str">
        <f>IF(AND($AH91=AZ$58,$AE$34&gt;0,'Anexo IV'!$H109=TRUE),$E$34/$D$34,"")</f>
        <v/>
      </c>
      <c r="BA91" s="38" t="str">
        <f>IF(AND($AH91=BA$58,$AE$34&gt;0,'Anexo IV'!$H109=TRUE),$E$34/$D$34,"")</f>
        <v/>
      </c>
      <c r="BB91" s="38" t="str">
        <f>IF(AND($AH91=BB$58,$AE$34&gt;0,'Anexo IV'!$H109=TRUE),$E$34/$D$34,"")</f>
        <v/>
      </c>
      <c r="BC91" s="38" t="str">
        <f>IF(AND($AH91=BC$58,$AE$34&gt;0,'Anexo IV'!$H109=TRUE),$E$34/$D$34,"")</f>
        <v/>
      </c>
      <c r="BD91" s="38" t="str">
        <f>IF(AND($AH91=BD$58,$AE$34&gt;0,'Anexo IV'!$H109=TRUE),$E$34/$D$34,"")</f>
        <v/>
      </c>
      <c r="BE91" s="38" t="str">
        <f>IF(AND($AH91=BE$58,$AE$34&gt;0,'Anexo IV'!$H109=TRUE),$E$34/$D$34,"")</f>
        <v/>
      </c>
      <c r="BF91" s="38" t="str">
        <f>IF(AND($AH91=BF$58,$AE$34&gt;0,'Anexo IV'!$H109=TRUE),$E$34/$D$34,"")</f>
        <v/>
      </c>
      <c r="BG91" s="38" t="str">
        <f>IF(AND($AH91=BG$58,$AE$34&gt;0,'Anexo IV'!$H109=TRUE),$E$34/$D$34,"")</f>
        <v/>
      </c>
      <c r="BH91" s="38" t="str">
        <f>IF(AND($AH91=BH$58,$AE$34&gt;0,'Anexo IV'!$H109=TRUE),$E$34/$D$34,"")</f>
        <v/>
      </c>
      <c r="BI91" s="38" t="str">
        <f>IF(AND($AH91=BI$58,$AE$34&gt;0,'Anexo IV'!$H109=TRUE),$E$34/$D$34,"")</f>
        <v/>
      </c>
      <c r="BJ91" s="38" t="str">
        <f>IF(AND($AH91=BJ$58,$AE$34&gt;0,'Anexo IV'!$H109=TRUE),$E$34/$D$34,"")</f>
        <v/>
      </c>
      <c r="BK91" s="38" t="str">
        <f>IF(AND($AH91=BK$58,$AE$34&gt;0,'Anexo IV'!$H109=TRUE),$E$34/$D$34,"")</f>
        <v/>
      </c>
      <c r="BL91" s="38" t="str">
        <f>IF(AND($AH91=BL$58,$AE$34&gt;0,'Anexo IV'!$H109=TRUE),$E$34/$D$34,"")</f>
        <v/>
      </c>
      <c r="BM91" s="38" t="str">
        <f>IF(AND($AH91=BM$58,$AE$34&gt;0,'Anexo IV'!$H109=TRUE),$E$34/$D$34,"")</f>
        <v/>
      </c>
      <c r="BN91" s="38" t="str">
        <f>IF(AND($AH91=BN$58,$AE$34&gt;0,'Anexo IV'!$H109=TRUE),$E$34/$D$34,"")</f>
        <v/>
      </c>
      <c r="BO91" s="38" t="str">
        <f>IF(AND($AH91=BO$58,$AE$34&gt;0,'Anexo IV'!$H109=TRUE),$E$34/$D$34,"")</f>
        <v/>
      </c>
      <c r="BP91" s="38" t="str">
        <f>IF(AND($AH91=BP$58,$AE$34&gt;0,'Anexo IV'!$H109=TRUE),$E$34/$D$34,"")</f>
        <v/>
      </c>
      <c r="BQ91" s="38" t="str">
        <f>IF(AND($AH91=BQ$58,$AE$34&gt;0,'Anexo IV'!$H109=TRUE),$E$34/$D$34,"")</f>
        <v/>
      </c>
    </row>
    <row r="92" spans="19:69" x14ac:dyDescent="0.25">
      <c r="AG92" s="246"/>
      <c r="AH92" s="37" t="str">
        <f>UPPER('Anexo IV'!F110)</f>
        <v/>
      </c>
      <c r="AI92" s="38" t="str">
        <f>IF(AND($AH92=AI$58,$AE$34&gt;0,'Anexo IV'!$H110=TRUE),$E$34/$D$34,"")</f>
        <v/>
      </c>
      <c r="AJ92" s="38" t="str">
        <f>IF(AND($AH92=AJ$58,$AE$34&gt;0,'Anexo IV'!$H110=TRUE),$E$34/$D$34,"")</f>
        <v/>
      </c>
      <c r="AK92" s="38" t="str">
        <f>IF(AND($AH92=AK$58,$AE$34&gt;0,'Anexo IV'!$H110=TRUE),$E$34/$D$34,"")</f>
        <v/>
      </c>
      <c r="AL92" s="38" t="str">
        <f>IF(AND($AH92=AL$58,$AE$34&gt;0,'Anexo IV'!$H110=TRUE),$E$34/$D$34,"")</f>
        <v/>
      </c>
      <c r="AM92" s="38" t="str">
        <f>IF(AND($AH92=AM$58,$AE$34&gt;0,'Anexo IV'!$H110=TRUE),$E$34/$D$34,"")</f>
        <v/>
      </c>
      <c r="AN92" s="38" t="str">
        <f>IF(AND($AH92=AN$58,$AE$34&gt;0,'Anexo IV'!$H110=TRUE),$E$34/$D$34,"")</f>
        <v/>
      </c>
      <c r="AO92" s="38" t="str">
        <f>IF(AND($AH92=AO$58,$AE$34&gt;0,'Anexo IV'!$H110=TRUE),$E$34/$D$34,"")</f>
        <v/>
      </c>
      <c r="AP92" s="38" t="str">
        <f>IF(AND($AH92=AP$58,$AE$34&gt;0,'Anexo IV'!$H110=TRUE),$E$34/$D$34,"")</f>
        <v/>
      </c>
      <c r="AQ92" s="38" t="str">
        <f>IF(AND($AH92=AQ$58,$AE$34&gt;0,'Anexo IV'!$H110=TRUE),$E$34/$D$34,"")</f>
        <v/>
      </c>
      <c r="AR92" s="38" t="str">
        <f>IF(AND($AH92=AR$58,$AE$34&gt;0,'Anexo IV'!$H110=TRUE),$E$34/$D$34,"")</f>
        <v/>
      </c>
      <c r="AS92" s="38" t="str">
        <f>IF(AND($AH92=AS$58,$AE$34&gt;0,'Anexo IV'!$H110=TRUE),$E$34/$D$34,"")</f>
        <v/>
      </c>
      <c r="AT92" s="38" t="str">
        <f>IF(AND($AH92=AT$58,$AE$34&gt;0,'Anexo IV'!$H110=TRUE),$E$34/$D$34,"")</f>
        <v/>
      </c>
      <c r="AU92" s="38" t="str">
        <f>IF(AND($AH92=AU$58,$AE$34&gt;0,'Anexo IV'!$H110=TRUE),$E$34/$D$34,"")</f>
        <v/>
      </c>
      <c r="AV92" s="38" t="str">
        <f>IF(AND($AH92=AV$58,$AE$34&gt;0,'Anexo IV'!$H110=TRUE),$E$34/$D$34,"")</f>
        <v/>
      </c>
      <c r="AW92" s="38" t="str">
        <f>IF(AND($AH92=AW$58,$AE$34&gt;0,'Anexo IV'!$H110=TRUE),$E$34/$D$34,"")</f>
        <v/>
      </c>
      <c r="AX92" s="38" t="str">
        <f>IF(AND($AH92=AX$58,$AE$34&gt;0,'Anexo IV'!$H110=TRUE),$E$34/$D$34,"")</f>
        <v/>
      </c>
      <c r="AY92" s="38" t="str">
        <f>IF(AND($AH92=AY$58,$AE$34&gt;0,'Anexo IV'!$H110=TRUE),$E$34/$D$34,"")</f>
        <v/>
      </c>
      <c r="AZ92" s="38" t="str">
        <f>IF(AND($AH92=AZ$58,$AE$34&gt;0,'Anexo IV'!$H110=TRUE),$E$34/$D$34,"")</f>
        <v/>
      </c>
      <c r="BA92" s="38" t="str">
        <f>IF(AND($AH92=BA$58,$AE$34&gt;0,'Anexo IV'!$H110=TRUE),$E$34/$D$34,"")</f>
        <v/>
      </c>
      <c r="BB92" s="38" t="str">
        <f>IF(AND($AH92=BB$58,$AE$34&gt;0,'Anexo IV'!$H110=TRUE),$E$34/$D$34,"")</f>
        <v/>
      </c>
      <c r="BC92" s="38" t="str">
        <f>IF(AND($AH92=BC$58,$AE$34&gt;0,'Anexo IV'!$H110=TRUE),$E$34/$D$34,"")</f>
        <v/>
      </c>
      <c r="BD92" s="38" t="str">
        <f>IF(AND($AH92=BD$58,$AE$34&gt;0,'Anexo IV'!$H110=TRUE),$E$34/$D$34,"")</f>
        <v/>
      </c>
      <c r="BE92" s="38" t="str">
        <f>IF(AND($AH92=BE$58,$AE$34&gt;0,'Anexo IV'!$H110=TRUE),$E$34/$D$34,"")</f>
        <v/>
      </c>
      <c r="BF92" s="38" t="str">
        <f>IF(AND($AH92=BF$58,$AE$34&gt;0,'Anexo IV'!$H110=TRUE),$E$34/$D$34,"")</f>
        <v/>
      </c>
      <c r="BG92" s="38" t="str">
        <f>IF(AND($AH92=BG$58,$AE$34&gt;0,'Anexo IV'!$H110=TRUE),$E$34/$D$34,"")</f>
        <v/>
      </c>
      <c r="BH92" s="38" t="str">
        <f>IF(AND($AH92=BH$58,$AE$34&gt;0,'Anexo IV'!$H110=TRUE),$E$34/$D$34,"")</f>
        <v/>
      </c>
      <c r="BI92" s="38" t="str">
        <f>IF(AND($AH92=BI$58,$AE$34&gt;0,'Anexo IV'!$H110=TRUE),$E$34/$D$34,"")</f>
        <v/>
      </c>
      <c r="BJ92" s="38" t="str">
        <f>IF(AND($AH92=BJ$58,$AE$34&gt;0,'Anexo IV'!$H110=TRUE),$E$34/$D$34,"")</f>
        <v/>
      </c>
      <c r="BK92" s="38" t="str">
        <f>IF(AND($AH92=BK$58,$AE$34&gt;0,'Anexo IV'!$H110=TRUE),$E$34/$D$34,"")</f>
        <v/>
      </c>
      <c r="BL92" s="38" t="str">
        <f>IF(AND($AH92=BL$58,$AE$34&gt;0,'Anexo IV'!$H110=TRUE),$E$34/$D$34,"")</f>
        <v/>
      </c>
      <c r="BM92" s="38" t="str">
        <f>IF(AND($AH92=BM$58,$AE$34&gt;0,'Anexo IV'!$H110=TRUE),$E$34/$D$34,"")</f>
        <v/>
      </c>
      <c r="BN92" s="38" t="str">
        <f>IF(AND($AH92=BN$58,$AE$34&gt;0,'Anexo IV'!$H110=TRUE),$E$34/$D$34,"")</f>
        <v/>
      </c>
      <c r="BO92" s="38" t="str">
        <f>IF(AND($AH92=BO$58,$AE$34&gt;0,'Anexo IV'!$H110=TRUE),$E$34/$D$34,"")</f>
        <v/>
      </c>
      <c r="BP92" s="38" t="str">
        <f>IF(AND($AH92=BP$58,$AE$34&gt;0,'Anexo IV'!$H110=TRUE),$E$34/$D$34,"")</f>
        <v/>
      </c>
      <c r="BQ92" s="38" t="str">
        <f>IF(AND($AH92=BQ$58,$AE$34&gt;0,'Anexo IV'!$H110=TRUE),$E$34/$D$34,"")</f>
        <v/>
      </c>
    </row>
    <row r="93" spans="19:69" ht="15.75" thickBot="1" x14ac:dyDescent="0.3">
      <c r="AG93" s="246"/>
      <c r="AH93" s="37" t="str">
        <f>UPPER('Anexo IV'!F111)</f>
        <v/>
      </c>
      <c r="AI93" s="38" t="str">
        <f>IF(AND($AH93=AI$58,$AE$34&gt;0,'Anexo IV'!$H111=TRUE),$E$34/$D$34,"")</f>
        <v/>
      </c>
      <c r="AJ93" s="38" t="str">
        <f>IF(AND($AH93=AJ$58,$AE$34&gt;0,'Anexo IV'!$H111=TRUE),$E$34/$D$34,"")</f>
        <v/>
      </c>
      <c r="AK93" s="38" t="str">
        <f>IF(AND($AH93=AK$58,$AE$34&gt;0,'Anexo IV'!$H111=TRUE),$E$34/$D$34,"")</f>
        <v/>
      </c>
      <c r="AL93" s="38" t="str">
        <f>IF(AND($AH93=AL$58,$AE$34&gt;0,'Anexo IV'!$H111=TRUE),$E$34/$D$34,"")</f>
        <v/>
      </c>
      <c r="AM93" s="38" t="str">
        <f>IF(AND($AH93=AM$58,$AE$34&gt;0,'Anexo IV'!$H111=TRUE),$E$34/$D$34,"")</f>
        <v/>
      </c>
      <c r="AN93" s="38" t="str">
        <f>IF(AND($AH93=AN$58,$AE$34&gt;0,'Anexo IV'!$H111=TRUE),$E$34/$D$34,"")</f>
        <v/>
      </c>
      <c r="AO93" s="38" t="str">
        <f>IF(AND($AH93=AO$58,$AE$34&gt;0,'Anexo IV'!$H111=TRUE),$E$34/$D$34,"")</f>
        <v/>
      </c>
      <c r="AP93" s="38" t="str">
        <f>IF(AND($AH93=AP$58,$AE$34&gt;0,'Anexo IV'!$H111=TRUE),$E$34/$D$34,"")</f>
        <v/>
      </c>
      <c r="AQ93" s="38" t="str">
        <f>IF(AND($AH93=AQ$58,$AE$34&gt;0,'Anexo IV'!$H111=TRUE),$E$34/$D$34,"")</f>
        <v/>
      </c>
      <c r="AR93" s="38" t="str">
        <f>IF(AND($AH93=AR$58,$AE$34&gt;0,'Anexo IV'!$H111=TRUE),$E$34/$D$34,"")</f>
        <v/>
      </c>
      <c r="AS93" s="38" t="str">
        <f>IF(AND($AH93=AS$58,$AE$34&gt;0,'Anexo IV'!$H111=TRUE),$E$34/$D$34,"")</f>
        <v/>
      </c>
      <c r="AT93" s="38" t="str">
        <f>IF(AND($AH93=AT$58,$AE$34&gt;0,'Anexo IV'!$H111=TRUE),$E$34/$D$34,"")</f>
        <v/>
      </c>
      <c r="AU93" s="38" t="str">
        <f>IF(AND($AH93=AU$58,$AE$34&gt;0,'Anexo IV'!$H111=TRUE),$E$34/$D$34,"")</f>
        <v/>
      </c>
      <c r="AV93" s="38" t="str">
        <f>IF(AND($AH93=AV$58,$AE$34&gt;0,'Anexo IV'!$H111=TRUE),$E$34/$D$34,"")</f>
        <v/>
      </c>
      <c r="AW93" s="38" t="str">
        <f>IF(AND($AH93=AW$58,$AE$34&gt;0,'Anexo IV'!$H111=TRUE),$E$34/$D$34,"")</f>
        <v/>
      </c>
      <c r="AX93" s="38" t="str">
        <f>IF(AND($AH93=AX$58,$AE$34&gt;0,'Anexo IV'!$H111=TRUE),$E$34/$D$34,"")</f>
        <v/>
      </c>
      <c r="AY93" s="38" t="str">
        <f>IF(AND($AH93=AY$58,$AE$34&gt;0,'Anexo IV'!$H111=TRUE),$E$34/$D$34,"")</f>
        <v/>
      </c>
      <c r="AZ93" s="38" t="str">
        <f>IF(AND($AH93=AZ$58,$AE$34&gt;0,'Anexo IV'!$H111=TRUE),$E$34/$D$34,"")</f>
        <v/>
      </c>
      <c r="BA93" s="38" t="str">
        <f>IF(AND($AH93=BA$58,$AE$34&gt;0,'Anexo IV'!$H111=TRUE),$E$34/$D$34,"")</f>
        <v/>
      </c>
      <c r="BB93" s="38" t="str">
        <f>IF(AND($AH93=BB$58,$AE$34&gt;0,'Anexo IV'!$H111=TRUE),$E$34/$D$34,"")</f>
        <v/>
      </c>
      <c r="BC93" s="38" t="str">
        <f>IF(AND($AH93=BC$58,$AE$34&gt;0,'Anexo IV'!$H111=TRUE),$E$34/$D$34,"")</f>
        <v/>
      </c>
      <c r="BD93" s="38" t="str">
        <f>IF(AND($AH93=BD$58,$AE$34&gt;0,'Anexo IV'!$H111=TRUE),$E$34/$D$34,"")</f>
        <v/>
      </c>
      <c r="BE93" s="38" t="str">
        <f>IF(AND($AH93=BE$58,$AE$34&gt;0,'Anexo IV'!$H111=TRUE),$E$34/$D$34,"")</f>
        <v/>
      </c>
      <c r="BF93" s="38" t="str">
        <f>IF(AND($AH93=BF$58,$AE$34&gt;0,'Anexo IV'!$H111=TRUE),$E$34/$D$34,"")</f>
        <v/>
      </c>
      <c r="BG93" s="38" t="str">
        <f>IF(AND($AH93=BG$58,$AE$34&gt;0,'Anexo IV'!$H111=TRUE),$E$34/$D$34,"")</f>
        <v/>
      </c>
      <c r="BH93" s="38" t="str">
        <f>IF(AND($AH93=BH$58,$AE$34&gt;0,'Anexo IV'!$H111=TRUE),$E$34/$D$34,"")</f>
        <v/>
      </c>
      <c r="BI93" s="38" t="str">
        <f>IF(AND($AH93=BI$58,$AE$34&gt;0,'Anexo IV'!$H111=TRUE),$E$34/$D$34,"")</f>
        <v/>
      </c>
      <c r="BJ93" s="38" t="str">
        <f>IF(AND($AH93=BJ$58,$AE$34&gt;0,'Anexo IV'!$H111=TRUE),$E$34/$D$34,"")</f>
        <v/>
      </c>
      <c r="BK93" s="38" t="str">
        <f>IF(AND($AH93=BK$58,$AE$34&gt;0,'Anexo IV'!$H111=TRUE),$E$34/$D$34,"")</f>
        <v/>
      </c>
      <c r="BL93" s="38" t="str">
        <f>IF(AND($AH93=BL$58,$AE$34&gt;0,'Anexo IV'!$H111=TRUE),$E$34/$D$34,"")</f>
        <v/>
      </c>
      <c r="BM93" s="38" t="str">
        <f>IF(AND($AH93=BM$58,$AE$34&gt;0,'Anexo IV'!$H111=TRUE),$E$34/$D$34,"")</f>
        <v/>
      </c>
      <c r="BN93" s="38" t="str">
        <f>IF(AND($AH93=BN$58,$AE$34&gt;0,'Anexo IV'!$H111=TRUE),$E$34/$D$34,"")</f>
        <v/>
      </c>
      <c r="BO93" s="38" t="str">
        <f>IF(AND($AH93=BO$58,$AE$34&gt;0,'Anexo IV'!$H111=TRUE),$E$34/$D$34,"")</f>
        <v/>
      </c>
      <c r="BP93" s="38" t="str">
        <f>IF(AND($AH93=BP$58,$AE$34&gt;0,'Anexo IV'!$H111=TRUE),$E$34/$D$34,"")</f>
        <v/>
      </c>
      <c r="BQ93" s="38" t="str">
        <f>IF(AND($AH93=BQ$58,$AE$34&gt;0,'Anexo IV'!$H111=TRUE),$E$34/$D$34,"")</f>
        <v/>
      </c>
    </row>
    <row r="94" spans="19:69" ht="25.5" customHeight="1" thickBot="1" x14ac:dyDescent="0.3">
      <c r="AG94" s="44">
        <v>3</v>
      </c>
      <c r="AH94" s="45">
        <f>SUM(AI94:BQ94)</f>
        <v>0</v>
      </c>
      <c r="AI94" s="55" t="b">
        <f>IFERROR(IF(COUNTIF(AI$59:AI$93,"&gt;0")=3,SMALL(AI$59:AI$93,1)),"")</f>
        <v>0</v>
      </c>
      <c r="AJ94" s="55" t="b">
        <f t="shared" ref="AJ94:BQ94" si="45">IFERROR(IF(COUNTIF(AJ$59:AJ$93,"&gt;0")=3,SMALL(AJ$59:AJ$93,1)),"")</f>
        <v>0</v>
      </c>
      <c r="AK94" s="55" t="b">
        <f t="shared" si="45"/>
        <v>0</v>
      </c>
      <c r="AL94" s="55" t="b">
        <f t="shared" si="45"/>
        <v>0</v>
      </c>
      <c r="AM94" s="55" t="b">
        <f t="shared" si="45"/>
        <v>0</v>
      </c>
      <c r="AN94" s="55" t="b">
        <f t="shared" si="45"/>
        <v>0</v>
      </c>
      <c r="AO94" s="55" t="b">
        <f t="shared" si="45"/>
        <v>0</v>
      </c>
      <c r="AP94" s="55" t="b">
        <f t="shared" si="45"/>
        <v>0</v>
      </c>
      <c r="AQ94" s="55" t="b">
        <f t="shared" si="45"/>
        <v>0</v>
      </c>
      <c r="AR94" s="55" t="b">
        <f t="shared" si="45"/>
        <v>0</v>
      </c>
      <c r="AS94" s="55" t="b">
        <f t="shared" si="45"/>
        <v>0</v>
      </c>
      <c r="AT94" s="55" t="b">
        <f t="shared" si="45"/>
        <v>0</v>
      </c>
      <c r="AU94" s="55" t="b">
        <f t="shared" si="45"/>
        <v>0</v>
      </c>
      <c r="AV94" s="55" t="b">
        <f t="shared" si="45"/>
        <v>0</v>
      </c>
      <c r="AW94" s="55" t="b">
        <f t="shared" si="45"/>
        <v>0</v>
      </c>
      <c r="AX94" s="55" t="b">
        <f t="shared" si="45"/>
        <v>0</v>
      </c>
      <c r="AY94" s="55" t="b">
        <f t="shared" si="45"/>
        <v>0</v>
      </c>
      <c r="AZ94" s="55" t="b">
        <f t="shared" si="45"/>
        <v>0</v>
      </c>
      <c r="BA94" s="55" t="b">
        <f t="shared" si="45"/>
        <v>0</v>
      </c>
      <c r="BB94" s="55" t="b">
        <f t="shared" si="45"/>
        <v>0</v>
      </c>
      <c r="BC94" s="55" t="b">
        <f t="shared" si="45"/>
        <v>0</v>
      </c>
      <c r="BD94" s="55" t="b">
        <f t="shared" si="45"/>
        <v>0</v>
      </c>
      <c r="BE94" s="55" t="b">
        <f t="shared" si="45"/>
        <v>0</v>
      </c>
      <c r="BF94" s="55" t="b">
        <f t="shared" si="45"/>
        <v>0</v>
      </c>
      <c r="BG94" s="55" t="b">
        <f t="shared" si="45"/>
        <v>0</v>
      </c>
      <c r="BH94" s="55" t="b">
        <f t="shared" si="45"/>
        <v>0</v>
      </c>
      <c r="BI94" s="55" t="b">
        <f t="shared" si="45"/>
        <v>0</v>
      </c>
      <c r="BJ94" s="55" t="b">
        <f t="shared" si="45"/>
        <v>0</v>
      </c>
      <c r="BK94" s="55" t="b">
        <f t="shared" si="45"/>
        <v>0</v>
      </c>
      <c r="BL94" s="55" t="b">
        <f t="shared" si="45"/>
        <v>0</v>
      </c>
      <c r="BM94" s="55" t="b">
        <f t="shared" si="45"/>
        <v>0</v>
      </c>
      <c r="BN94" s="55" t="b">
        <f t="shared" si="45"/>
        <v>0</v>
      </c>
      <c r="BO94" s="55" t="b">
        <f t="shared" si="45"/>
        <v>0</v>
      </c>
      <c r="BP94" s="55" t="b">
        <f t="shared" si="45"/>
        <v>0</v>
      </c>
      <c r="BQ94" s="55" t="b">
        <f t="shared" si="45"/>
        <v>0</v>
      </c>
    </row>
    <row r="95" spans="19:69" ht="29.25" customHeight="1" thickBot="1" x14ac:dyDescent="0.3">
      <c r="AG95" s="47">
        <v>4</v>
      </c>
      <c r="AH95" s="45">
        <f>SUM(AI95:BQ95)</f>
        <v>0</v>
      </c>
      <c r="AI95" s="55" t="str">
        <f>IFERROR(IF(COUNTIF(AI$59:AI$93,"&gt;0")=4,SMALL(AI$59:AI$93,1)+SMALL(AI$59:AI$93,2),""),"")</f>
        <v/>
      </c>
      <c r="AJ95" s="55" t="str">
        <f t="shared" ref="AJ95:BQ95" si="46">IFERROR(IF(COUNTIF(AJ$59:AJ$93,"&gt;0")=4,SMALL(AJ$59:AJ$93,1)+SMALL(AJ$59:AJ$93,2),""),"")</f>
        <v/>
      </c>
      <c r="AK95" s="55" t="str">
        <f t="shared" si="46"/>
        <v/>
      </c>
      <c r="AL95" s="55" t="str">
        <f t="shared" si="46"/>
        <v/>
      </c>
      <c r="AM95" s="55" t="str">
        <f t="shared" si="46"/>
        <v/>
      </c>
      <c r="AN95" s="55" t="str">
        <f t="shared" si="46"/>
        <v/>
      </c>
      <c r="AO95" s="55" t="str">
        <f t="shared" si="46"/>
        <v/>
      </c>
      <c r="AP95" s="55" t="str">
        <f t="shared" si="46"/>
        <v/>
      </c>
      <c r="AQ95" s="55" t="str">
        <f t="shared" si="46"/>
        <v/>
      </c>
      <c r="AR95" s="55" t="str">
        <f t="shared" si="46"/>
        <v/>
      </c>
      <c r="AS95" s="55" t="str">
        <f t="shared" si="46"/>
        <v/>
      </c>
      <c r="AT95" s="55" t="str">
        <f t="shared" si="46"/>
        <v/>
      </c>
      <c r="AU95" s="55" t="str">
        <f t="shared" si="46"/>
        <v/>
      </c>
      <c r="AV95" s="55" t="str">
        <f t="shared" si="46"/>
        <v/>
      </c>
      <c r="AW95" s="55" t="str">
        <f t="shared" si="46"/>
        <v/>
      </c>
      <c r="AX95" s="55" t="str">
        <f t="shared" si="46"/>
        <v/>
      </c>
      <c r="AY95" s="55" t="str">
        <f t="shared" si="46"/>
        <v/>
      </c>
      <c r="AZ95" s="55" t="str">
        <f t="shared" si="46"/>
        <v/>
      </c>
      <c r="BA95" s="55" t="str">
        <f t="shared" si="46"/>
        <v/>
      </c>
      <c r="BB95" s="55" t="str">
        <f t="shared" si="46"/>
        <v/>
      </c>
      <c r="BC95" s="55" t="str">
        <f t="shared" si="46"/>
        <v/>
      </c>
      <c r="BD95" s="55" t="str">
        <f t="shared" si="46"/>
        <v/>
      </c>
      <c r="BE95" s="55" t="str">
        <f t="shared" si="46"/>
        <v/>
      </c>
      <c r="BF95" s="55" t="str">
        <f t="shared" si="46"/>
        <v/>
      </c>
      <c r="BG95" s="55" t="str">
        <f t="shared" si="46"/>
        <v/>
      </c>
      <c r="BH95" s="55" t="str">
        <f t="shared" si="46"/>
        <v/>
      </c>
      <c r="BI95" s="55" t="str">
        <f t="shared" si="46"/>
        <v/>
      </c>
      <c r="BJ95" s="55" t="str">
        <f t="shared" si="46"/>
        <v/>
      </c>
      <c r="BK95" s="55" t="str">
        <f t="shared" si="46"/>
        <v/>
      </c>
      <c r="BL95" s="55" t="str">
        <f t="shared" si="46"/>
        <v/>
      </c>
      <c r="BM95" s="55" t="str">
        <f t="shared" si="46"/>
        <v/>
      </c>
      <c r="BN95" s="55" t="str">
        <f t="shared" si="46"/>
        <v/>
      </c>
      <c r="BO95" s="55" t="str">
        <f t="shared" si="46"/>
        <v/>
      </c>
      <c r="BP95" s="55" t="str">
        <f t="shared" si="46"/>
        <v/>
      </c>
      <c r="BQ95" s="55" t="str">
        <f t="shared" si="46"/>
        <v/>
      </c>
    </row>
    <row r="96" spans="19:69" ht="29.25" customHeight="1" thickBot="1" x14ac:dyDescent="0.3">
      <c r="AG96" s="9">
        <v>5</v>
      </c>
      <c r="AH96" s="45">
        <f>SUM(AI96:BQ96)</f>
        <v>0</v>
      </c>
      <c r="AI96" s="55" t="str">
        <f>IFERROR(IF(COUNTIF(AI$59:AI$93,"&gt;0")=5,SMALL(AI$59:AI$93,1)+SMALL(AI$59:AI$93,2)+SMALL(AI$59:AI$93,3),""),"")</f>
        <v/>
      </c>
      <c r="AJ96" s="55" t="str">
        <f t="shared" ref="AJ96:BQ96" si="47">IFERROR(IF(COUNTIF(AJ$59:AJ$93,"&gt;0")=5,SMALL(AJ$59:AJ$93,1)+SMALL(AJ$59:AJ$93,2)+SMALL(AJ$59:AJ$93,3),""),"")</f>
        <v/>
      </c>
      <c r="AK96" s="55" t="str">
        <f t="shared" si="47"/>
        <v/>
      </c>
      <c r="AL96" s="55" t="str">
        <f t="shared" si="47"/>
        <v/>
      </c>
      <c r="AM96" s="55" t="str">
        <f t="shared" si="47"/>
        <v/>
      </c>
      <c r="AN96" s="55" t="str">
        <f t="shared" si="47"/>
        <v/>
      </c>
      <c r="AO96" s="55" t="str">
        <f t="shared" si="47"/>
        <v/>
      </c>
      <c r="AP96" s="55" t="str">
        <f t="shared" si="47"/>
        <v/>
      </c>
      <c r="AQ96" s="55" t="str">
        <f t="shared" si="47"/>
        <v/>
      </c>
      <c r="AR96" s="55" t="str">
        <f t="shared" si="47"/>
        <v/>
      </c>
      <c r="AS96" s="55" t="str">
        <f t="shared" si="47"/>
        <v/>
      </c>
      <c r="AT96" s="55" t="str">
        <f t="shared" si="47"/>
        <v/>
      </c>
      <c r="AU96" s="55" t="str">
        <f t="shared" si="47"/>
        <v/>
      </c>
      <c r="AV96" s="55" t="str">
        <f t="shared" si="47"/>
        <v/>
      </c>
      <c r="AW96" s="55" t="str">
        <f t="shared" si="47"/>
        <v/>
      </c>
      <c r="AX96" s="55" t="str">
        <f t="shared" si="47"/>
        <v/>
      </c>
      <c r="AY96" s="55" t="str">
        <f t="shared" si="47"/>
        <v/>
      </c>
      <c r="AZ96" s="55" t="str">
        <f t="shared" si="47"/>
        <v/>
      </c>
      <c r="BA96" s="55" t="str">
        <f t="shared" si="47"/>
        <v/>
      </c>
      <c r="BB96" s="55" t="str">
        <f t="shared" si="47"/>
        <v/>
      </c>
      <c r="BC96" s="55" t="str">
        <f t="shared" si="47"/>
        <v/>
      </c>
      <c r="BD96" s="55" t="str">
        <f t="shared" si="47"/>
        <v/>
      </c>
      <c r="BE96" s="55" t="str">
        <f t="shared" si="47"/>
        <v/>
      </c>
      <c r="BF96" s="55" t="str">
        <f t="shared" si="47"/>
        <v/>
      </c>
      <c r="BG96" s="55" t="str">
        <f t="shared" si="47"/>
        <v/>
      </c>
      <c r="BH96" s="55" t="str">
        <f t="shared" si="47"/>
        <v/>
      </c>
      <c r="BI96" s="55" t="str">
        <f t="shared" si="47"/>
        <v/>
      </c>
      <c r="BJ96" s="55" t="str">
        <f t="shared" si="47"/>
        <v/>
      </c>
      <c r="BK96" s="55" t="str">
        <f t="shared" si="47"/>
        <v/>
      </c>
      <c r="BL96" s="55" t="str">
        <f t="shared" si="47"/>
        <v/>
      </c>
      <c r="BM96" s="55" t="str">
        <f t="shared" si="47"/>
        <v/>
      </c>
      <c r="BN96" s="55" t="str">
        <f t="shared" si="47"/>
        <v/>
      </c>
      <c r="BO96" s="55" t="str">
        <f t="shared" si="47"/>
        <v/>
      </c>
      <c r="BP96" s="55" t="str">
        <f t="shared" si="47"/>
        <v/>
      </c>
      <c r="BQ96" s="55" t="str">
        <f t="shared" si="47"/>
        <v/>
      </c>
    </row>
    <row r="97" spans="33:69" ht="29.25" customHeight="1" thickBot="1" x14ac:dyDescent="0.3">
      <c r="AG97" s="9">
        <v>6</v>
      </c>
      <c r="AH97" s="45">
        <f>SUM(AI97:BQ97)</f>
        <v>0</v>
      </c>
      <c r="AI97" s="55" t="str">
        <f>IFERROR(IF(COUNTIF(AI$59:AI$93,"&gt;0")=6,SMALL(AI$59:AI$93,1)+SMALL(AI$59:AI$93,2)+SMALL(AI$59:AI$93,3)+SMALL(AI$59:AI$93,4),""),"")</f>
        <v/>
      </c>
      <c r="AJ97" s="55" t="str">
        <f t="shared" ref="AJ97:BQ97" si="48">IFERROR(IF(COUNTIF(AJ$59:AJ$93,"&gt;0")=6,SMALL(AJ$59:AJ$93,1)+SMALL(AJ$59:AJ$93,2)+SMALL(AJ$59:AJ$93,3)+SMALL(AJ$59:AJ$93,4),""),"")</f>
        <v/>
      </c>
      <c r="AK97" s="55" t="str">
        <f t="shared" si="48"/>
        <v/>
      </c>
      <c r="AL97" s="55" t="str">
        <f t="shared" si="48"/>
        <v/>
      </c>
      <c r="AM97" s="55" t="str">
        <f t="shared" si="48"/>
        <v/>
      </c>
      <c r="AN97" s="55" t="str">
        <f t="shared" si="48"/>
        <v/>
      </c>
      <c r="AO97" s="55" t="str">
        <f t="shared" si="48"/>
        <v/>
      </c>
      <c r="AP97" s="55" t="str">
        <f t="shared" si="48"/>
        <v/>
      </c>
      <c r="AQ97" s="55" t="str">
        <f t="shared" si="48"/>
        <v/>
      </c>
      <c r="AR97" s="55" t="str">
        <f t="shared" si="48"/>
        <v/>
      </c>
      <c r="AS97" s="55" t="str">
        <f t="shared" si="48"/>
        <v/>
      </c>
      <c r="AT97" s="55" t="str">
        <f t="shared" si="48"/>
        <v/>
      </c>
      <c r="AU97" s="55" t="str">
        <f t="shared" si="48"/>
        <v/>
      </c>
      <c r="AV97" s="55" t="str">
        <f t="shared" si="48"/>
        <v/>
      </c>
      <c r="AW97" s="55" t="str">
        <f t="shared" si="48"/>
        <v/>
      </c>
      <c r="AX97" s="55" t="str">
        <f t="shared" si="48"/>
        <v/>
      </c>
      <c r="AY97" s="55" t="str">
        <f t="shared" si="48"/>
        <v/>
      </c>
      <c r="AZ97" s="55" t="str">
        <f t="shared" si="48"/>
        <v/>
      </c>
      <c r="BA97" s="55" t="str">
        <f t="shared" si="48"/>
        <v/>
      </c>
      <c r="BB97" s="55" t="str">
        <f t="shared" si="48"/>
        <v/>
      </c>
      <c r="BC97" s="55" t="str">
        <f t="shared" si="48"/>
        <v/>
      </c>
      <c r="BD97" s="55" t="str">
        <f t="shared" si="48"/>
        <v/>
      </c>
      <c r="BE97" s="55" t="str">
        <f t="shared" si="48"/>
        <v/>
      </c>
      <c r="BF97" s="55" t="str">
        <f t="shared" si="48"/>
        <v/>
      </c>
      <c r="BG97" s="55" t="str">
        <f t="shared" si="48"/>
        <v/>
      </c>
      <c r="BH97" s="55" t="str">
        <f t="shared" si="48"/>
        <v/>
      </c>
      <c r="BI97" s="55" t="str">
        <f t="shared" si="48"/>
        <v/>
      </c>
      <c r="BJ97" s="55" t="str">
        <f t="shared" si="48"/>
        <v/>
      </c>
      <c r="BK97" s="55" t="str">
        <f t="shared" si="48"/>
        <v/>
      </c>
      <c r="BL97" s="55" t="str">
        <f t="shared" si="48"/>
        <v/>
      </c>
      <c r="BM97" s="55" t="str">
        <f t="shared" si="48"/>
        <v/>
      </c>
      <c r="BN97" s="55" t="str">
        <f t="shared" si="48"/>
        <v/>
      </c>
      <c r="BO97" s="55" t="str">
        <f t="shared" si="48"/>
        <v/>
      </c>
      <c r="BP97" s="55" t="str">
        <f t="shared" si="48"/>
        <v/>
      </c>
      <c r="BQ97" s="55" t="str">
        <f t="shared" si="48"/>
        <v/>
      </c>
    </row>
    <row r="98" spans="33:69" ht="29.25" customHeight="1" x14ac:dyDescent="0.25">
      <c r="AG98" s="9">
        <v>7</v>
      </c>
      <c r="AH98" s="45">
        <f>SUM(AI98:BQ98)</f>
        <v>0</v>
      </c>
      <c r="AI98" s="55" t="str">
        <f>IFERROR(IF(COUNTIF(AI$59:AI$93,"&gt;0")=7,SMALL(AI$59:AI$93,1)+SMALL(AI$59:AI$93,2)+SMALL(AI$59:AI$93,3)+SMALL(AI$59:AI$93,4)+SMALL(AI$59:AI$93,5),""),"")</f>
        <v/>
      </c>
      <c r="AJ98" s="55" t="str">
        <f t="shared" ref="AJ98:BQ98" si="49">IFERROR(IF(COUNTIF(AJ$59:AJ$93,"&gt;0")=7,SMALL(AJ$59:AJ$93,1)+SMALL(AJ$59:AJ$93,2)+SMALL(AJ$59:AJ$93,3)+SMALL(AJ$59:AJ$93,4)+SMALL(AJ$59:AJ$93,5),""),"")</f>
        <v/>
      </c>
      <c r="AK98" s="55" t="str">
        <f t="shared" si="49"/>
        <v/>
      </c>
      <c r="AL98" s="55" t="str">
        <f t="shared" si="49"/>
        <v/>
      </c>
      <c r="AM98" s="55" t="str">
        <f t="shared" si="49"/>
        <v/>
      </c>
      <c r="AN98" s="55" t="str">
        <f t="shared" si="49"/>
        <v/>
      </c>
      <c r="AO98" s="55" t="str">
        <f t="shared" si="49"/>
        <v/>
      </c>
      <c r="AP98" s="55" t="str">
        <f t="shared" si="49"/>
        <v/>
      </c>
      <c r="AQ98" s="55" t="str">
        <f t="shared" si="49"/>
        <v/>
      </c>
      <c r="AR98" s="55" t="str">
        <f t="shared" si="49"/>
        <v/>
      </c>
      <c r="AS98" s="55" t="str">
        <f t="shared" si="49"/>
        <v/>
      </c>
      <c r="AT98" s="55" t="str">
        <f t="shared" si="49"/>
        <v/>
      </c>
      <c r="AU98" s="55" t="str">
        <f t="shared" si="49"/>
        <v/>
      </c>
      <c r="AV98" s="55" t="str">
        <f t="shared" si="49"/>
        <v/>
      </c>
      <c r="AW98" s="55" t="str">
        <f t="shared" si="49"/>
        <v/>
      </c>
      <c r="AX98" s="55" t="str">
        <f t="shared" si="49"/>
        <v/>
      </c>
      <c r="AY98" s="55" t="str">
        <f t="shared" si="49"/>
        <v/>
      </c>
      <c r="AZ98" s="55" t="str">
        <f t="shared" si="49"/>
        <v/>
      </c>
      <c r="BA98" s="55" t="str">
        <f t="shared" si="49"/>
        <v/>
      </c>
      <c r="BB98" s="55" t="str">
        <f t="shared" si="49"/>
        <v/>
      </c>
      <c r="BC98" s="55" t="str">
        <f t="shared" si="49"/>
        <v/>
      </c>
      <c r="BD98" s="55" t="str">
        <f t="shared" si="49"/>
        <v/>
      </c>
      <c r="BE98" s="55" t="str">
        <f t="shared" si="49"/>
        <v/>
      </c>
      <c r="BF98" s="55" t="str">
        <f t="shared" si="49"/>
        <v/>
      </c>
      <c r="BG98" s="55" t="str">
        <f t="shared" si="49"/>
        <v/>
      </c>
      <c r="BH98" s="55" t="str">
        <f t="shared" si="49"/>
        <v/>
      </c>
      <c r="BI98" s="55" t="str">
        <f t="shared" si="49"/>
        <v/>
      </c>
      <c r="BJ98" s="55" t="str">
        <f t="shared" si="49"/>
        <v/>
      </c>
      <c r="BK98" s="55" t="str">
        <f t="shared" si="49"/>
        <v/>
      </c>
      <c r="BL98" s="55" t="str">
        <f t="shared" si="49"/>
        <v/>
      </c>
      <c r="BM98" s="55" t="str">
        <f t="shared" si="49"/>
        <v/>
      </c>
      <c r="BN98" s="55" t="str">
        <f t="shared" si="49"/>
        <v/>
      </c>
      <c r="BO98" s="55" t="str">
        <f t="shared" si="49"/>
        <v/>
      </c>
      <c r="BP98" s="55" t="str">
        <f t="shared" si="49"/>
        <v/>
      </c>
      <c r="BQ98" s="55" t="str">
        <f t="shared" si="49"/>
        <v/>
      </c>
    </row>
  </sheetData>
  <sheetProtection selectLockedCells="1" selectUnlockedCells="1"/>
  <customSheetViews>
    <customSheetView guid="{964A2F63-CDDB-4E6B-AD0F-D1BB1C1E6DC4}" scale="55" state="hidden">
      <selection activeCell="F44" sqref="F44"/>
      <pageMargins left="0" right="0" top="0" bottom="0" header="0" footer="0"/>
      <pageSetup paperSize="9" orientation="portrait" horizontalDpi="0" verticalDpi="0"/>
    </customSheetView>
  </customSheetViews>
  <mergeCells count="36">
    <mergeCell ref="AG31:AG35"/>
    <mergeCell ref="AG36:AG40"/>
    <mergeCell ref="AG41:AG45"/>
    <mergeCell ref="AG89:AG93"/>
    <mergeCell ref="AI57:AM57"/>
    <mergeCell ref="AG84:AG88"/>
    <mergeCell ref="AG64:AG68"/>
    <mergeCell ref="AG69:AG73"/>
    <mergeCell ref="AG74:AG78"/>
    <mergeCell ref="AG79:AG83"/>
    <mergeCell ref="AG59:AG63"/>
    <mergeCell ref="S48:W48"/>
    <mergeCell ref="X48:AB48"/>
    <mergeCell ref="BM57:BQ57"/>
    <mergeCell ref="BH57:BL57"/>
    <mergeCell ref="AG46:AG50"/>
    <mergeCell ref="AX57:BB57"/>
    <mergeCell ref="BC57:BG57"/>
    <mergeCell ref="AN57:AR57"/>
    <mergeCell ref="AS57:AW57"/>
    <mergeCell ref="AG21:AG25"/>
    <mergeCell ref="AG26:AG30"/>
    <mergeCell ref="B11:AD11"/>
    <mergeCell ref="B25:AD25"/>
    <mergeCell ref="E26:I26"/>
    <mergeCell ref="K26:O26"/>
    <mergeCell ref="Q26:T26"/>
    <mergeCell ref="V26:X26"/>
    <mergeCell ref="Z26:AA26"/>
    <mergeCell ref="K12:O12"/>
    <mergeCell ref="Q12:T12"/>
    <mergeCell ref="V12:X12"/>
    <mergeCell ref="Z12:AA12"/>
    <mergeCell ref="E12:I12"/>
    <mergeCell ref="AG11:AG15"/>
    <mergeCell ref="AG16:AG20"/>
  </mergeCells>
  <dataValidations disablePrompts="1" count="1">
    <dataValidation type="custom" allowBlank="1" showInputMessage="1" showErrorMessage="1" sqref="P51" xr:uid="{784C53F1-D5BB-944C-90D0-6241EAFAC58C}">
      <formula1>IF(P51=0,"",P51)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7F44C21B-C71B-4FA7-9951-D04FBEEE01B4}">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DB2D6616-DD0F-419B-90DC-67BD1874C927}">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IV</vt:lpstr>
      <vt:lpstr>Sala de máquinas</vt:lpstr>
      <vt:lpstr>'Anexo IV'!Área_de_impresión</vt:lpstr>
      <vt:lpstr>ListaDesplegable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Luis Loperena Pérez</dc:creator>
  <cp:keywords/>
  <dc:description/>
  <cp:lastModifiedBy>José Luis Loperena Pérez</cp:lastModifiedBy>
  <cp:revision/>
  <dcterms:created xsi:type="dcterms:W3CDTF">2024-11-11T13:20:40Z</dcterms:created>
  <dcterms:modified xsi:type="dcterms:W3CDTF">2025-01-22T11:34:15Z</dcterms:modified>
  <cp:category/>
  <cp:contentStatus/>
</cp:coreProperties>
</file>