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202300"/>
  <mc:AlternateContent xmlns:mc="http://schemas.openxmlformats.org/markup-compatibility/2006">
    <mc:Choice Requires="x15">
      <x15ac:absPath xmlns:x15ac="http://schemas.microsoft.com/office/spreadsheetml/2010/11/ac" url="\\192.168.151.134\financiacion anticipada\2026 LLAMAMIENTOS\SEGUNDO LLAMAMIENTO 2026\BASES BORRADORES Y ANEXOS\Anexos\"/>
    </mc:Choice>
  </mc:AlternateContent>
  <xr:revisionPtr revIDLastSave="0" documentId="8_{9000F8D7-4EE5-44E6-9EC8-BCA9832EF09E}" xr6:coauthVersionLast="47" xr6:coauthVersionMax="47" xr10:uidLastSave="{00000000-0000-0000-0000-000000000000}"/>
  <workbookProtection workbookAlgorithmName="SHA-512" workbookHashValue="vr/J6V2zqftV4ixm+JrsCiQ1id7nhtL6Ao0cB4VlpFO9zJiWr9/wpSK9su5FJUzBN6edR+N9y3SHbhXvYwylnw==" workbookSaltValue="E7zfzefuf+4Qe6yhLZA45A==" workbookSpinCount="100000" lockStructure="1"/>
  <bookViews>
    <workbookView xWindow="-28920" yWindow="-120" windowWidth="29040" windowHeight="15720" xr2:uid="{FB2DE3EB-C312-46BF-9EBB-B0F1BAA3FBBE}"/>
  </bookViews>
  <sheets>
    <sheet name="Datos proporcionados" sheetId="2" r:id="rId1"/>
    <sheet name="Sala de máquinas" sheetId="3" state="hidden" r:id="rId2"/>
  </sheets>
  <externalReferences>
    <externalReference r:id="rId3"/>
  </externalReferences>
  <definedNames>
    <definedName name="_xlnm._FilterDatabase" localSheetId="1" hidden="1">'Sala de máquinas'!$L$38:$L$82</definedName>
    <definedName name="_xlnm.Print_Area" localSheetId="0">'Datos proporcionados'!$A$2:$L$175</definedName>
    <definedName name="ListaCondicional">IF(Anexo [1]IV!$G$58=TRUE,ListaDesplegable,INDIRECT(""))</definedName>
    <definedName name="ListaDesplegable">'Sala de máquinas'!$X$2:$X$4</definedName>
    <definedName name="Z_964A2F63_CDDB_4E6B_AD0F_D1BB1C1E6DC4_.wvu.FilterData" localSheetId="1" hidden="1">'Sala de máquinas'!$L$38:$L$82</definedName>
    <definedName name="Z_964A2F63_CDDB_4E6B_AD0F_D1BB1C1E6DC4_.wvu.PrintArea" localSheetId="0" hidden="1">'Datos proporcionados'!$B$3:$I$167</definedName>
  </definedNames>
  <calcPr calcId="191028"/>
  <customWorkbookViews>
    <customWorkbookView name="prueba1" guid="{964A2F63-CDDB-4E6B-AD0F-D1BB1C1E6DC4}" maximized="1" xWindow="-8"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1" i="2" l="1" a="1"/>
  <c r="I101" i="2" s="1"/>
  <c r="H146" i="2" l="1"/>
  <c r="H145" i="2"/>
  <c r="K122" i="2"/>
  <c r="D39" i="3" a="1"/>
  <c r="D39" i="3" s="1"/>
  <c r="AE2" i="3" a="1"/>
  <c r="AE2" i="3" s="1"/>
  <c r="AH2" i="3" a="1"/>
  <c r="AH2" i="3"/>
  <c r="D33" i="3"/>
  <c r="C17" i="3"/>
  <c r="C34" i="3"/>
  <c r="D34" i="3" a="1"/>
  <c r="D34" i="3" s="1"/>
  <c r="C33" i="3"/>
  <c r="D32" i="3"/>
  <c r="AC32" i="3" s="1"/>
  <c r="D31" i="3"/>
  <c r="AC31" i="3" s="1"/>
  <c r="AA31" i="3" s="1"/>
  <c r="Z31" i="3" s="1"/>
  <c r="X31" i="3" s="1"/>
  <c r="W31" i="3" s="1"/>
  <c r="V31" i="3" s="1"/>
  <c r="T31" i="3" s="1"/>
  <c r="S31" i="3" s="1"/>
  <c r="R31" i="3" s="1"/>
  <c r="Q31" i="3" s="1"/>
  <c r="O31" i="3" s="1"/>
  <c r="N31" i="3" s="1"/>
  <c r="M31" i="3" s="1"/>
  <c r="L31" i="3" s="1"/>
  <c r="K31" i="3" s="1"/>
  <c r="C30" i="3"/>
  <c r="D30" i="3" a="1"/>
  <c r="D30" i="3" s="1"/>
  <c r="C29" i="3"/>
  <c r="D29" i="3" a="1"/>
  <c r="D29" i="3" s="1"/>
  <c r="AC29" i="3" s="1"/>
  <c r="C28" i="3"/>
  <c r="D28" i="3" a="1"/>
  <c r="D28" i="3" s="1"/>
  <c r="AC28" i="3" s="1"/>
  <c r="C27" i="3"/>
  <c r="D27" i="3" a="1"/>
  <c r="D27" i="3" s="1"/>
  <c r="AC27" i="3" s="1"/>
  <c r="C20" i="3"/>
  <c r="D20" i="3" a="1"/>
  <c r="D20" i="3" s="1"/>
  <c r="C19" i="3"/>
  <c r="D19" i="3" a="1"/>
  <c r="D19" i="3" s="1"/>
  <c r="C18" i="3"/>
  <c r="D17" i="3" a="1"/>
  <c r="D17" i="3" s="1"/>
  <c r="C16" i="3"/>
  <c r="D16" i="3"/>
  <c r="AC16" i="3" s="1"/>
  <c r="C15" i="3"/>
  <c r="D15" i="3" a="1"/>
  <c r="D15" i="3" s="1"/>
  <c r="C14" i="3"/>
  <c r="D14" i="3" a="1"/>
  <c r="D14" i="3" s="1"/>
  <c r="C13" i="3"/>
  <c r="D13" i="3" a="1"/>
  <c r="D13" i="3" s="1"/>
  <c r="AC13" i="3" s="1"/>
  <c r="C32" i="3" a="1"/>
  <c r="C32" i="3" s="1"/>
  <c r="C31" i="3" a="1"/>
  <c r="C31" i="3" s="1"/>
  <c r="AH60" i="3"/>
  <c r="AH59" i="3"/>
  <c r="AH12" i="3"/>
  <c r="AH11" i="3"/>
  <c r="K4" i="3"/>
  <c r="K5" i="3"/>
  <c r="K6" i="3"/>
  <c r="K7" i="3"/>
  <c r="K8" i="3"/>
  <c r="H4" i="3"/>
  <c r="H5" i="3"/>
  <c r="H6" i="3"/>
  <c r="H7" i="3"/>
  <c r="H8" i="3"/>
  <c r="D41" i="3"/>
  <c r="D42" i="3"/>
  <c r="AH85" i="3"/>
  <c r="AH86" i="3"/>
  <c r="AH87" i="3"/>
  <c r="AH88" i="3"/>
  <c r="AH84" i="3"/>
  <c r="AH90" i="3"/>
  <c r="AH91" i="3"/>
  <c r="AH92" i="3"/>
  <c r="AH93" i="3"/>
  <c r="AH89" i="3"/>
  <c r="AH80" i="3"/>
  <c r="AH81" i="3"/>
  <c r="AH82" i="3"/>
  <c r="AH83" i="3"/>
  <c r="AH79" i="3"/>
  <c r="AH75" i="3"/>
  <c r="AH76" i="3"/>
  <c r="AH77" i="3"/>
  <c r="AH78" i="3"/>
  <c r="AH74" i="3"/>
  <c r="AH70" i="3"/>
  <c r="AH71" i="3"/>
  <c r="AH72" i="3"/>
  <c r="AH73" i="3"/>
  <c r="AH69" i="3"/>
  <c r="AH65" i="3"/>
  <c r="AH66" i="3"/>
  <c r="AH67" i="3"/>
  <c r="AH68" i="3"/>
  <c r="BP68" i="3" s="1"/>
  <c r="AH64" i="3"/>
  <c r="AH61" i="3"/>
  <c r="AH62" i="3"/>
  <c r="AH63" i="3"/>
  <c r="AH47" i="3"/>
  <c r="BJ47" i="3" s="1"/>
  <c r="AH36" i="3"/>
  <c r="AH46" i="3"/>
  <c r="AH48" i="3"/>
  <c r="BB48" i="3" s="1"/>
  <c r="BD48" i="3"/>
  <c r="AH49" i="3"/>
  <c r="BI49" i="3" s="1"/>
  <c r="AH50" i="3"/>
  <c r="AH42" i="3"/>
  <c r="BU42" i="3" s="1"/>
  <c r="AH43" i="3"/>
  <c r="BP43" i="3" s="1"/>
  <c r="AH44" i="3"/>
  <c r="AY44" i="3" s="1"/>
  <c r="AH45" i="3"/>
  <c r="BB45" i="3" s="1"/>
  <c r="AH41" i="3"/>
  <c r="AH37" i="3"/>
  <c r="AH38" i="3"/>
  <c r="AH39" i="3"/>
  <c r="BG39" i="3" s="1"/>
  <c r="AH40" i="3"/>
  <c r="BL40" i="3" s="1"/>
  <c r="AH35" i="3"/>
  <c r="BP35" i="3" s="1"/>
  <c r="AH32" i="3"/>
  <c r="AH33" i="3"/>
  <c r="BA33" i="3"/>
  <c r="AH34" i="3"/>
  <c r="BR34" i="3" s="1"/>
  <c r="AH31" i="3"/>
  <c r="AH27" i="3"/>
  <c r="AH28" i="3"/>
  <c r="BT28" i="3" s="1"/>
  <c r="AH29" i="3"/>
  <c r="AY29" i="3" s="1"/>
  <c r="AH30" i="3"/>
  <c r="BO30" i="3" s="1"/>
  <c r="AH26" i="3"/>
  <c r="AH22" i="3"/>
  <c r="AH23" i="3"/>
  <c r="AH24" i="3"/>
  <c r="BJ24" i="3" s="1"/>
  <c r="AH25" i="3"/>
  <c r="AX25" i="3" s="1"/>
  <c r="AH21" i="3"/>
  <c r="AH17" i="3"/>
  <c r="AH18" i="3"/>
  <c r="AH19" i="3"/>
  <c r="AH20" i="3"/>
  <c r="AH16" i="3"/>
  <c r="AH13" i="3"/>
  <c r="BT13" i="3" s="1"/>
  <c r="AH14" i="3"/>
  <c r="BP14" i="3" s="1"/>
  <c r="AH15" i="3"/>
  <c r="AY15" i="3" s="1"/>
  <c r="D40" i="3"/>
  <c r="AI6" i="3"/>
  <c r="D18" i="3"/>
  <c r="AC18" i="3" s="1"/>
  <c r="AK7" i="3" a="1"/>
  <c r="AK7" i="3" s="1"/>
  <c r="AK6" i="3" a="1"/>
  <c r="AK6" i="3" s="1"/>
  <c r="BN33" i="3"/>
  <c r="BO33" i="3"/>
  <c r="BJ33" i="3"/>
  <c r="AV33" i="3"/>
  <c r="BK33" i="3"/>
  <c r="BL33" i="3"/>
  <c r="BP33" i="3"/>
  <c r="AZ33" i="3"/>
  <c r="BU33" i="3"/>
  <c r="BI33" i="3"/>
  <c r="AY33" i="3"/>
  <c r="AX33" i="3"/>
  <c r="AW33" i="3"/>
  <c r="BB33" i="3"/>
  <c r="BS33" i="3"/>
  <c r="BQ33" i="3"/>
  <c r="BG33" i="3"/>
  <c r="BO28" i="3"/>
  <c r="BB29" i="3"/>
  <c r="BB28" i="3"/>
  <c r="BK29" i="3"/>
  <c r="BJ29" i="3"/>
  <c r="AX29" i="3"/>
  <c r="BV28" i="3"/>
  <c r="AZ25" i="3"/>
  <c r="BM29" i="3"/>
  <c r="BL29" i="3"/>
  <c r="BC25" i="3"/>
  <c r="BT29" i="3"/>
  <c r="AX42" i="3"/>
  <c r="BP42" i="3"/>
  <c r="BL42" i="3"/>
  <c r="BQ68" i="3"/>
  <c r="BN42" i="3"/>
  <c r="BE42" i="3"/>
  <c r="BI68" i="3"/>
  <c r="AY68" i="3"/>
  <c r="BP44" i="3"/>
  <c r="AV68" i="3"/>
  <c r="BD68" i="3"/>
  <c r="BQ44" i="3"/>
  <c r="BK44" i="3"/>
  <c r="BD43" i="3"/>
  <c r="BH44" i="3"/>
  <c r="BA68" i="3"/>
  <c r="BJ68" i="3"/>
  <c r="AV44" i="3"/>
  <c r="AX44" i="3"/>
  <c r="BJ44" i="3"/>
  <c r="BB44" i="3"/>
  <c r="AW43" i="3"/>
  <c r="BN68" i="3"/>
  <c r="BJ43" i="3"/>
  <c r="BC44" i="3"/>
  <c r="AW44" i="3"/>
  <c r="BT44" i="3"/>
  <c r="BL68" i="3"/>
  <c r="BM44" i="3"/>
  <c r="BO44" i="3"/>
  <c r="BK43" i="3"/>
  <c r="BF68" i="3"/>
  <c r="AZ44" i="3"/>
  <c r="BV44" i="3"/>
  <c r="BD44" i="3"/>
  <c r="BN44" i="3"/>
  <c r="BE68" i="3"/>
  <c r="BC43" i="3"/>
  <c r="BG68" i="3"/>
  <c r="BL44" i="3"/>
  <c r="BS44" i="3"/>
  <c r="BU44" i="3"/>
  <c r="BI44" i="3"/>
  <c r="BG44" i="3"/>
  <c r="BA44" i="3"/>
  <c r="BI43" i="3"/>
  <c r="AZ68" i="3"/>
  <c r="BR44" i="3"/>
  <c r="BB68" i="3"/>
  <c r="BC68" i="3"/>
  <c r="AW68" i="3"/>
  <c r="BM68" i="3"/>
  <c r="BH68" i="3"/>
  <c r="BA43" i="3"/>
  <c r="BF48" i="3"/>
  <c r="BR48" i="3"/>
  <c r="BJ48" i="3"/>
  <c r="BN48" i="3"/>
  <c r="BT48" i="3"/>
  <c r="BL24" i="3"/>
  <c r="BN35" i="3"/>
  <c r="BM33" i="3"/>
  <c r="BE33" i="3"/>
  <c r="BK48" i="3"/>
  <c r="BV33" i="3"/>
  <c r="BS48" i="3"/>
  <c r="AZ29" i="3"/>
  <c r="BF44" i="3"/>
  <c r="BH14" i="3"/>
  <c r="BQ24" i="3"/>
  <c r="BI48" i="3"/>
  <c r="BR14" i="3"/>
  <c r="BC48" i="3"/>
  <c r="AZ47" i="3"/>
  <c r="BU48" i="3"/>
  <c r="AY24" i="3"/>
  <c r="BB24" i="3"/>
  <c r="BC33" i="3"/>
  <c r="BH33" i="3"/>
  <c r="AZ48" i="3"/>
  <c r="BO68" i="3"/>
  <c r="BT35" i="3"/>
  <c r="BE44" i="3"/>
  <c r="BO43" i="3"/>
  <c r="BB43" i="3"/>
  <c r="AX68" i="3"/>
  <c r="BN39" i="3"/>
  <c r="BT24" i="3"/>
  <c r="AX24" i="3"/>
  <c r="BA24" i="3"/>
  <c r="BK39" i="3"/>
  <c r="AY39" i="3"/>
  <c r="BR24" i="3"/>
  <c r="AZ24" i="3"/>
  <c r="BO24" i="3"/>
  <c r="BU24" i="3"/>
  <c r="BK24" i="3"/>
  <c r="BQ48" i="3"/>
  <c r="BO48" i="3"/>
  <c r="BP39" i="3"/>
  <c r="BE48" i="3"/>
  <c r="BB39" i="3"/>
  <c r="AV24" i="3"/>
  <c r="BV24" i="3"/>
  <c r="BD33" i="3"/>
  <c r="BR33" i="3"/>
  <c r="AX48" i="3"/>
  <c r="BL48" i="3"/>
  <c r="BK68" i="3"/>
  <c r="BU29" i="3"/>
  <c r="BR35" i="3"/>
  <c r="BF29" i="3"/>
  <c r="AU68" i="3"/>
  <c r="BQ43" i="3"/>
  <c r="BT43" i="3"/>
  <c r="BR43" i="3"/>
  <c r="AW24" i="3"/>
  <c r="BC24" i="3"/>
  <c r="BI24" i="3"/>
  <c r="BS35" i="3"/>
  <c r="BN14" i="3"/>
  <c r="BT33" i="3"/>
  <c r="BV48" i="3"/>
  <c r="AV48" i="3"/>
  <c r="AY48" i="3"/>
  <c r="BG29" i="3"/>
  <c r="AX43" i="3"/>
  <c r="BF33" i="3"/>
  <c r="BH24" i="3"/>
  <c r="BV29" i="3"/>
  <c r="BR29" i="3"/>
  <c r="BS30" i="3"/>
  <c r="AW47" i="3"/>
  <c r="AW29" i="3"/>
  <c r="BP29" i="3"/>
  <c r="BH47" i="3"/>
  <c r="BE47" i="3"/>
  <c r="BA47" i="3"/>
  <c r="BO47" i="3"/>
  <c r="BH29" i="3"/>
  <c r="BN47" i="3"/>
  <c r="BI47" i="3"/>
  <c r="BI29" i="3"/>
  <c r="BB47" i="3"/>
  <c r="BA29" i="3"/>
  <c r="BC29" i="3"/>
  <c r="BQ39" i="3"/>
  <c r="BM39" i="3"/>
  <c r="BK42" i="3"/>
  <c r="BS42" i="3"/>
  <c r="BV39" i="3"/>
  <c r="BE39" i="3"/>
  <c r="BA39" i="3"/>
  <c r="BH42" i="3"/>
  <c r="BH39" i="3"/>
  <c r="BO39" i="3"/>
  <c r="BQ42" i="3"/>
  <c r="BL39" i="3"/>
  <c r="BR42" i="3"/>
  <c r="AZ42" i="3"/>
  <c r="BO29" i="3"/>
  <c r="BN29" i="3"/>
  <c r="BC39" i="3"/>
  <c r="BQ29" i="3"/>
  <c r="AY42" i="3"/>
  <c r="BA42" i="3"/>
  <c r="AZ39" i="3"/>
  <c r="BI39" i="3"/>
  <c r="BG42" i="3"/>
  <c r="BM42" i="3"/>
  <c r="BF39" i="3"/>
  <c r="BI35" i="3"/>
  <c r="AV29" i="3"/>
  <c r="BD29" i="3"/>
  <c r="BS29" i="3"/>
  <c r="AW42" i="3"/>
  <c r="BE29" i="3"/>
  <c r="BT42" i="3"/>
  <c r="BO42" i="3"/>
  <c r="AX39" i="3"/>
  <c r="BJ39" i="3"/>
  <c r="BD42" i="3"/>
  <c r="AW39" i="3"/>
  <c r="BV42" i="3"/>
  <c r="AV42" i="3"/>
  <c r="BJ42" i="3"/>
  <c r="BR39" i="3"/>
  <c r="BC42" i="3"/>
  <c r="BB42" i="3"/>
  <c r="BI42" i="3"/>
  <c r="BO13" i="3" l="1"/>
  <c r="BG13" i="3"/>
  <c r="BQ13" i="3"/>
  <c r="BH43" i="3"/>
  <c r="BD24" i="3"/>
  <c r="BP24" i="3"/>
  <c r="BF24" i="3"/>
  <c r="BS43" i="3"/>
  <c r="AY43" i="3"/>
  <c r="BE43" i="3"/>
  <c r="BV43" i="3"/>
  <c r="BN43" i="3"/>
  <c r="AZ28" i="3"/>
  <c r="BE24" i="3"/>
  <c r="BG24" i="3"/>
  <c r="AV43" i="3"/>
  <c r="BF43" i="3"/>
  <c r="BG43" i="3"/>
  <c r="AZ43" i="3"/>
  <c r="BM28" i="3"/>
  <c r="BM24" i="3"/>
  <c r="BM43" i="3"/>
  <c r="BN24" i="3"/>
  <c r="BS24" i="3"/>
  <c r="BL43" i="3"/>
  <c r="BU43" i="3"/>
  <c r="BV35" i="3"/>
  <c r="AV35" i="3"/>
  <c r="BK35" i="3"/>
  <c r="BQ35" i="3"/>
  <c r="AW48" i="3"/>
  <c r="BB35" i="3"/>
  <c r="BU35" i="3"/>
  <c r="BE35" i="3"/>
  <c r="BA35" i="3"/>
  <c r="BC35" i="3"/>
  <c r="BG48" i="3"/>
  <c r="BD35" i="3"/>
  <c r="BH48" i="3"/>
  <c r="BO35" i="3"/>
  <c r="BM48" i="3"/>
  <c r="BG35" i="3"/>
  <c r="AY35" i="3"/>
  <c r="BL35" i="3"/>
  <c r="BF35" i="3"/>
  <c r="AX35" i="3"/>
  <c r="AZ35" i="3"/>
  <c r="BM35" i="3"/>
  <c r="AW35" i="3"/>
  <c r="BJ35" i="3"/>
  <c r="BH35" i="3"/>
  <c r="BP48" i="3"/>
  <c r="BA48" i="3"/>
  <c r="BF40" i="3"/>
  <c r="BU13" i="3"/>
  <c r="AV13" i="3"/>
  <c r="BV40" i="3"/>
  <c r="BD13" i="3"/>
  <c r="BD28" i="3"/>
  <c r="BI28" i="3"/>
  <c r="BS28" i="3"/>
  <c r="BJ40" i="3"/>
  <c r="BJ49" i="3"/>
  <c r="BA30" i="3"/>
  <c r="BR30" i="3"/>
  <c r="BK40" i="3"/>
  <c r="AV30" i="3"/>
  <c r="BL13" i="3"/>
  <c r="BF13" i="3"/>
  <c r="BQ28" i="3"/>
  <c r="BN28" i="3"/>
  <c r="BI30" i="3"/>
  <c r="BA49" i="3"/>
  <c r="BQ40" i="3"/>
  <c r="BC28" i="3"/>
  <c r="AZ13" i="3"/>
  <c r="BI13" i="3"/>
  <c r="BL49" i="3"/>
  <c r="AW49" i="3"/>
  <c r="BM49" i="3"/>
  <c r="BP49" i="3"/>
  <c r="BL30" i="3"/>
  <c r="AX13" i="3"/>
  <c r="BN13" i="3"/>
  <c r="BM13" i="3"/>
  <c r="AY30" i="3"/>
  <c r="AW30" i="3"/>
  <c r="BK30" i="3"/>
  <c r="BT30" i="3"/>
  <c r="BN40" i="3"/>
  <c r="BC13" i="3"/>
  <c r="BP40" i="3"/>
  <c r="BE13" i="3"/>
  <c r="BO40" i="3"/>
  <c r="BS13" i="3"/>
  <c r="AW13" i="3"/>
  <c r="BP13" i="3"/>
  <c r="BD49" i="3"/>
  <c r="BK49" i="3"/>
  <c r="BK28" i="3"/>
  <c r="BS39" i="3"/>
  <c r="BS49" i="3"/>
  <c r="BM30" i="3"/>
  <c r="BB30" i="3"/>
  <c r="BP30" i="3"/>
  <c r="AX30" i="3"/>
  <c r="BA13" i="3"/>
  <c r="BV49" i="3"/>
  <c r="AY49" i="3"/>
  <c r="BL28" i="3"/>
  <c r="AW28" i="3"/>
  <c r="BH49" i="3"/>
  <c r="AY40" i="3"/>
  <c r="BU30" i="3"/>
  <c r="BE30" i="3"/>
  <c r="BV13" i="3"/>
  <c r="BH40" i="3"/>
  <c r="BU40" i="3"/>
  <c r="BA40" i="3"/>
  <c r="BG40" i="3"/>
  <c r="AV49" i="3"/>
  <c r="BR49" i="3"/>
  <c r="BP28" i="3"/>
  <c r="BA28" i="3"/>
  <c r="BC49" i="3"/>
  <c r="BG49" i="3"/>
  <c r="BC30" i="3"/>
  <c r="BC40" i="3"/>
  <c r="AW40" i="3"/>
  <c r="BU28" i="3"/>
  <c r="BO49" i="3"/>
  <c r="AY28" i="3"/>
  <c r="BJ28" i="3"/>
  <c r="BT49" i="3"/>
  <c r="BT40" i="3"/>
  <c r="BV30" i="3"/>
  <c r="BE40" i="3"/>
  <c r="AZ30" i="3"/>
  <c r="BH30" i="3"/>
  <c r="BD40" i="3"/>
  <c r="BB40" i="3"/>
  <c r="AY13" i="3"/>
  <c r="BE28" i="3"/>
  <c r="BH28" i="3"/>
  <c r="BF28" i="3"/>
  <c r="BQ49" i="3"/>
  <c r="BR40" i="3"/>
  <c r="BN30" i="3"/>
  <c r="BI40" i="3"/>
  <c r="BQ30" i="3"/>
  <c r="BJ30" i="3"/>
  <c r="BS40" i="3"/>
  <c r="BM40" i="3"/>
  <c r="BR13" i="3"/>
  <c r="BB49" i="3"/>
  <c r="BG28" i="3"/>
  <c r="AV28" i="3"/>
  <c r="BH13" i="3"/>
  <c r="BF30" i="3"/>
  <c r="AX40" i="3"/>
  <c r="BJ13" i="3"/>
  <c r="BN49" i="3"/>
  <c r="BE49" i="3"/>
  <c r="BR28" i="3"/>
  <c r="BF49" i="3"/>
  <c r="AZ40" i="3"/>
  <c r="BB13" i="3"/>
  <c r="BG30" i="3"/>
  <c r="BD30" i="3"/>
  <c r="BK13" i="3"/>
  <c r="AV40" i="3"/>
  <c r="AX49" i="3"/>
  <c r="BU49" i="3"/>
  <c r="AX28" i="3"/>
  <c r="AZ49" i="3"/>
  <c r="BT47" i="3"/>
  <c r="BV47" i="3"/>
  <c r="AA18" i="3"/>
  <c r="Z18" i="3" s="1"/>
  <c r="X18" i="3" s="1"/>
  <c r="W18" i="3" s="1"/>
  <c r="V18" i="3" s="1"/>
  <c r="T18" i="3" s="1"/>
  <c r="S18" i="3" s="1"/>
  <c r="R18" i="3" s="1"/>
  <c r="Q18" i="3" s="1"/>
  <c r="O18" i="3" s="1"/>
  <c r="N18" i="3" s="1"/>
  <c r="M18" i="3" s="1"/>
  <c r="L18" i="3" s="1"/>
  <c r="K18" i="3" s="1"/>
  <c r="BP47" i="3"/>
  <c r="BC47" i="3"/>
  <c r="BM47" i="3"/>
  <c r="BU47" i="3"/>
  <c r="BK47" i="3"/>
  <c r="BD47" i="3"/>
  <c r="BS47" i="3"/>
  <c r="BG47" i="3"/>
  <c r="AX47" i="3"/>
  <c r="BL47" i="3"/>
  <c r="AY47" i="3"/>
  <c r="AV47" i="3"/>
  <c r="BR47" i="3"/>
  <c r="BF47" i="3"/>
  <c r="BQ47" i="3"/>
  <c r="BD39" i="3"/>
  <c r="BK34" i="3"/>
  <c r="BS25" i="3"/>
  <c r="BB25" i="3"/>
  <c r="BP25" i="3"/>
  <c r="BA45" i="3"/>
  <c r="BA25" i="3"/>
  <c r="BG45" i="3"/>
  <c r="AA32" i="3"/>
  <c r="Z32" i="3" s="1"/>
  <c r="X32" i="3" s="1"/>
  <c r="W32" i="3" s="1"/>
  <c r="V32" i="3" s="1"/>
  <c r="T32" i="3" s="1"/>
  <c r="S32" i="3" s="1"/>
  <c r="R32" i="3" s="1"/>
  <c r="Q32" i="3" s="1"/>
  <c r="O32" i="3" s="1"/>
  <c r="N32" i="3" s="1"/>
  <c r="M32" i="3" s="1"/>
  <c r="L32" i="3" s="1"/>
  <c r="K32" i="3" s="1"/>
  <c r="BN25" i="3"/>
  <c r="AV25" i="3"/>
  <c r="BG25" i="3"/>
  <c r="AV39" i="3"/>
  <c r="BE25" i="3"/>
  <c r="BJ25" i="3"/>
  <c r="BM25" i="3"/>
  <c r="BU39" i="3"/>
  <c r="BT39" i="3"/>
  <c r="BJ34" i="3"/>
  <c r="BH25" i="3"/>
  <c r="BF25" i="3"/>
  <c r="BD25" i="3"/>
  <c r="BU25" i="3"/>
  <c r="BI25" i="3"/>
  <c r="BO25" i="3"/>
  <c r="AY25" i="3"/>
  <c r="BR25" i="3"/>
  <c r="BK25" i="3"/>
  <c r="AW25" i="3"/>
  <c r="BQ25" i="3"/>
  <c r="BL25" i="3"/>
  <c r="BP41" i="3"/>
  <c r="BT25" i="3"/>
  <c r="BV25" i="3"/>
  <c r="AC19" i="3"/>
  <c r="AA19" i="3" s="1"/>
  <c r="Z19" i="3" s="1"/>
  <c r="X19" i="3" s="1"/>
  <c r="W19" i="3" s="1"/>
  <c r="V19" i="3" s="1"/>
  <c r="T19" i="3" s="1"/>
  <c r="S19" i="3" s="1"/>
  <c r="R19" i="3" s="1"/>
  <c r="Q19" i="3" s="1"/>
  <c r="O19" i="3" s="1"/>
  <c r="N19" i="3" s="1"/>
  <c r="M19" i="3" s="1"/>
  <c r="L19" i="3" s="1"/>
  <c r="K19" i="3" s="1"/>
  <c r="I32" i="3"/>
  <c r="H32" i="3" s="1"/>
  <c r="G32" i="3" s="1"/>
  <c r="F32" i="3" s="1"/>
  <c r="E32" i="3" s="1"/>
  <c r="AY34" i="3"/>
  <c r="BU14" i="3"/>
  <c r="AX15" i="3"/>
  <c r="BO15" i="3"/>
  <c r="BD14" i="3"/>
  <c r="BM15" i="3"/>
  <c r="BS14" i="3"/>
  <c r="BR15" i="3"/>
  <c r="BS34" i="3"/>
  <c r="BP34" i="3"/>
  <c r="BF45" i="3"/>
  <c r="AX14" i="3"/>
  <c r="BA15" i="3"/>
  <c r="BM45" i="3"/>
  <c r="AW15" i="3"/>
  <c r="AZ14" i="3"/>
  <c r="BU15" i="3"/>
  <c r="BT34" i="3"/>
  <c r="BI14" i="3"/>
  <c r="BT15" i="3"/>
  <c r="BV45" i="3"/>
  <c r="BO45" i="3"/>
  <c r="BC45" i="3"/>
  <c r="BQ15" i="3"/>
  <c r="BL15" i="3"/>
  <c r="BG14" i="3"/>
  <c r="BB41" i="3"/>
  <c r="BD15" i="3"/>
  <c r="BE14" i="3"/>
  <c r="BO34" i="3"/>
  <c r="BQ34" i="3"/>
  <c r="AX34" i="3"/>
  <c r="BF14" i="3"/>
  <c r="BV15" i="3"/>
  <c r="BG41" i="3"/>
  <c r="AV15" i="3"/>
  <c r="BP15" i="3"/>
  <c r="AW14" i="3"/>
  <c r="BG15" i="3"/>
  <c r="AW34" i="3"/>
  <c r="BH34" i="3"/>
  <c r="BA14" i="3"/>
  <c r="AV41" i="3"/>
  <c r="BK15" i="3"/>
  <c r="AZ15" i="3"/>
  <c r="AV14" i="3"/>
  <c r="AX41" i="3"/>
  <c r="BM14" i="3"/>
  <c r="BT14" i="3"/>
  <c r="AW41" i="3"/>
  <c r="BS15" i="3"/>
  <c r="BI41" i="3"/>
  <c r="AZ34" i="3"/>
  <c r="BE34" i="3"/>
  <c r="BA34" i="3"/>
  <c r="BO14" i="3"/>
  <c r="BE41" i="3"/>
  <c r="BR41" i="3"/>
  <c r="AV45" i="3"/>
  <c r="BI45" i="3"/>
  <c r="BF42" i="3"/>
  <c r="BI15" i="3"/>
  <c r="BN15" i="3"/>
  <c r="BJ14" i="3"/>
  <c r="BD41" i="3"/>
  <c r="BK14" i="3"/>
  <c r="BQ14" i="3"/>
  <c r="BL34" i="3"/>
  <c r="BQ45" i="3"/>
  <c r="BB14" i="3"/>
  <c r="BO41" i="3"/>
  <c r="BU41" i="3"/>
  <c r="BK41" i="3"/>
  <c r="BH15" i="3"/>
  <c r="BC15" i="3"/>
  <c r="BT45" i="3"/>
  <c r="BL14" i="3"/>
  <c r="BQ41" i="3"/>
  <c r="BA41" i="3"/>
  <c r="BD34" i="3"/>
  <c r="BM34" i="3"/>
  <c r="BN34" i="3"/>
  <c r="BL45" i="3"/>
  <c r="BH45" i="3"/>
  <c r="AW45" i="3"/>
  <c r="BC34" i="3"/>
  <c r="BV14" i="3"/>
  <c r="BV41" i="3"/>
  <c r="BJ45" i="3"/>
  <c r="BE15" i="3"/>
  <c r="BG34" i="3"/>
  <c r="AY45" i="3"/>
  <c r="BU45" i="3"/>
  <c r="BU34" i="3"/>
  <c r="BB15" i="3"/>
  <c r="BJ41" i="3"/>
  <c r="BN45" i="3"/>
  <c r="BI34" i="3"/>
  <c r="AV34" i="3"/>
  <c r="BV34" i="3"/>
  <c r="BF34" i="3"/>
  <c r="AX45" i="3"/>
  <c r="BD45" i="3"/>
  <c r="BR45" i="3"/>
  <c r="BF15" i="3"/>
  <c r="BK45" i="3"/>
  <c r="BP45" i="3"/>
  <c r="BE45" i="3"/>
  <c r="BN41" i="3"/>
  <c r="BC14" i="3"/>
  <c r="BJ15" i="3"/>
  <c r="BS45" i="3"/>
  <c r="AZ45" i="3"/>
  <c r="BS41" i="3"/>
  <c r="BB34" i="3"/>
  <c r="AY14" i="3"/>
  <c r="I18" i="3"/>
  <c r="I28" i="3"/>
  <c r="I16" i="3"/>
  <c r="H16" i="3" s="1"/>
  <c r="G16" i="3" s="1"/>
  <c r="F16" i="3" s="1"/>
  <c r="E16" i="3" s="1"/>
  <c r="I29" i="3"/>
  <c r="AI58" i="3" a="1"/>
  <c r="AA28" i="3"/>
  <c r="Z28" i="3" s="1"/>
  <c r="AA27" i="3"/>
  <c r="Z27" i="3" s="1"/>
  <c r="X27" i="3" s="1"/>
  <c r="W27" i="3" s="1"/>
  <c r="V27" i="3" s="1"/>
  <c r="T27" i="3" s="1"/>
  <c r="S27" i="3" s="1"/>
  <c r="R27" i="3" s="1"/>
  <c r="Q27" i="3" s="1"/>
  <c r="O27" i="3" s="1"/>
  <c r="N27" i="3" s="1"/>
  <c r="M27" i="3" s="1"/>
  <c r="L27" i="3" s="1"/>
  <c r="K27" i="3" s="1"/>
  <c r="I27" i="3"/>
  <c r="AC33" i="3"/>
  <c r="I31" i="3"/>
  <c r="H31" i="3" s="1"/>
  <c r="G31" i="3" s="1"/>
  <c r="F31" i="3" s="1"/>
  <c r="E31" i="3" s="1"/>
  <c r="AE31" i="3" s="1" a="1"/>
  <c r="AE31" i="3" s="1"/>
  <c r="AC17" i="3"/>
  <c r="I17" i="3" s="1"/>
  <c r="AA29" i="3"/>
  <c r="Z29" i="3" s="1"/>
  <c r="X29" i="3" s="1"/>
  <c r="W29" i="3" s="1"/>
  <c r="V29" i="3" s="1"/>
  <c r="AC14" i="3"/>
  <c r="I14" i="3" s="1"/>
  <c r="I145" i="2"/>
  <c r="AT68" i="3"/>
  <c r="AC30" i="3"/>
  <c r="AC20" i="3"/>
  <c r="AA13" i="3"/>
  <c r="Z13" i="3" s="1"/>
  <c r="X13" i="3" s="1"/>
  <c r="W13" i="3" s="1"/>
  <c r="V13" i="3" s="1"/>
  <c r="T13" i="3" s="1"/>
  <c r="S13" i="3" s="1"/>
  <c r="R13" i="3" s="1"/>
  <c r="Q13" i="3" s="1"/>
  <c r="O13" i="3" s="1"/>
  <c r="N13" i="3" s="1"/>
  <c r="M13" i="3" s="1"/>
  <c r="L13" i="3" s="1"/>
  <c r="K13" i="3" s="1"/>
  <c r="AZ27" i="3"/>
  <c r="AI10" i="3" a="1"/>
  <c r="AU41" i="3" s="1"/>
  <c r="AC15" i="3"/>
  <c r="BT27" i="3"/>
  <c r="BB27" i="3"/>
  <c r="BU27" i="3"/>
  <c r="BD27" i="3"/>
  <c r="BI27" i="3"/>
  <c r="BC27" i="3"/>
  <c r="AX27" i="3"/>
  <c r="AC34" i="3"/>
  <c r="BV27" i="3"/>
  <c r="BK27" i="3"/>
  <c r="BP27" i="3"/>
  <c r="BQ27" i="3"/>
  <c r="AA16" i="3"/>
  <c r="Z16" i="3" s="1"/>
  <c r="X16" i="3" s="1"/>
  <c r="W16" i="3" s="1"/>
  <c r="V16" i="3" s="1"/>
  <c r="T16" i="3" s="1"/>
  <c r="S16" i="3" s="1"/>
  <c r="R16" i="3" s="1"/>
  <c r="Q16" i="3" s="1"/>
  <c r="O16" i="3" s="1"/>
  <c r="N16" i="3" s="1"/>
  <c r="M16" i="3" s="1"/>
  <c r="L16" i="3" s="1"/>
  <c r="K16" i="3" s="1"/>
  <c r="H27" i="3" l="1"/>
  <c r="G27" i="3" s="1"/>
  <c r="F27" i="3" s="1"/>
  <c r="E27" i="3" s="1"/>
  <c r="AE27" i="3" s="1" a="1"/>
  <c r="AE27" i="3" s="1"/>
  <c r="AV60" i="3" s="1"/>
  <c r="I19" i="3"/>
  <c r="H19" i="3" s="1"/>
  <c r="G19" i="3" s="1"/>
  <c r="F19" i="3" s="1"/>
  <c r="E19" i="3" s="1"/>
  <c r="BL41" i="3" s="1"/>
  <c r="AV27" i="3"/>
  <c r="AY41" i="3"/>
  <c r="BT41" i="3"/>
  <c r="BH41" i="3"/>
  <c r="BM41" i="3"/>
  <c r="BC41" i="3"/>
  <c r="BF41" i="3"/>
  <c r="AZ41" i="3"/>
  <c r="AU30" i="3"/>
  <c r="AU48" i="3"/>
  <c r="AU33" i="3"/>
  <c r="AU35" i="3"/>
  <c r="AU42" i="3"/>
  <c r="AU39" i="3"/>
  <c r="AU49" i="3"/>
  <c r="AU43" i="3"/>
  <c r="AU29" i="3"/>
  <c r="AU28" i="3"/>
  <c r="AU13" i="3"/>
  <c r="AU24" i="3"/>
  <c r="AU44" i="3"/>
  <c r="AU25" i="3"/>
  <c r="AU40" i="3"/>
  <c r="AU34" i="3"/>
  <c r="AU15" i="3"/>
  <c r="AU45" i="3"/>
  <c r="AU47" i="3"/>
  <c r="AU14" i="3"/>
  <c r="AT47" i="3"/>
  <c r="AT35" i="3"/>
  <c r="AT33" i="3"/>
  <c r="AT48" i="3"/>
  <c r="AT49" i="3"/>
  <c r="AT30" i="3"/>
  <c r="AT43" i="3"/>
  <c r="AT13" i="3"/>
  <c r="AT40" i="3"/>
  <c r="AT28" i="3"/>
  <c r="AT29" i="3"/>
  <c r="AT24" i="3"/>
  <c r="AT44" i="3"/>
  <c r="AT42" i="3"/>
  <c r="AT15" i="3"/>
  <c r="AT39" i="3"/>
  <c r="AT41" i="3"/>
  <c r="AT45" i="3"/>
  <c r="AT14" i="3"/>
  <c r="AT34" i="3"/>
  <c r="AT25" i="3"/>
  <c r="H18" i="3"/>
  <c r="G18" i="3" s="1"/>
  <c r="F18" i="3" s="1"/>
  <c r="E18" i="3" s="1"/>
  <c r="AT36" i="3" s="1"/>
  <c r="AS68" i="3"/>
  <c r="AR68" i="3"/>
  <c r="AZ32" i="3"/>
  <c r="AX32" i="3"/>
  <c r="BA32" i="3"/>
  <c r="BN32" i="3"/>
  <c r="BS32" i="3"/>
  <c r="AU32" i="3"/>
  <c r="BB32" i="3"/>
  <c r="AT32" i="3"/>
  <c r="BD32" i="3"/>
  <c r="BM32" i="3"/>
  <c r="BJ32" i="3"/>
  <c r="BQ32" i="3"/>
  <c r="BG32" i="3"/>
  <c r="BK32" i="3"/>
  <c r="BL32" i="3"/>
  <c r="BU32" i="3"/>
  <c r="BP32" i="3"/>
  <c r="BO32" i="3"/>
  <c r="BE32" i="3"/>
  <c r="BC32" i="3"/>
  <c r="BV32" i="3"/>
  <c r="BT32" i="3"/>
  <c r="BH32" i="3"/>
  <c r="AV32" i="3"/>
  <c r="BF32" i="3"/>
  <c r="BI32" i="3"/>
  <c r="AY32" i="3"/>
  <c r="BR32" i="3"/>
  <c r="AW32" i="3"/>
  <c r="BA27" i="3"/>
  <c r="BN27" i="3"/>
  <c r="BR27" i="3"/>
  <c r="BE27" i="3"/>
  <c r="BM27" i="3"/>
  <c r="AT27" i="3"/>
  <c r="AT26" i="3"/>
  <c r="BF27" i="3"/>
  <c r="AY27" i="3"/>
  <c r="BO27" i="3"/>
  <c r="BG27" i="3"/>
  <c r="AU27" i="3"/>
  <c r="BS27" i="3"/>
  <c r="BJ27" i="3"/>
  <c r="AW27" i="3"/>
  <c r="BH27" i="3"/>
  <c r="BL27" i="3"/>
  <c r="AQ68" i="3"/>
  <c r="AV36" i="3"/>
  <c r="BS36" i="3"/>
  <c r="BB36" i="3"/>
  <c r="AE32" i="3" a="1"/>
  <c r="AE32" i="3" s="1"/>
  <c r="BK37" i="3"/>
  <c r="BE37" i="3"/>
  <c r="AZ37" i="3"/>
  <c r="BN37" i="3"/>
  <c r="BC37" i="3"/>
  <c r="BV37" i="3"/>
  <c r="AT37" i="3"/>
  <c r="BL37" i="3"/>
  <c r="BH37" i="3"/>
  <c r="AU37" i="3"/>
  <c r="BA37" i="3"/>
  <c r="BD37" i="3"/>
  <c r="BF26" i="3"/>
  <c r="BE26" i="3"/>
  <c r="AW26" i="3"/>
  <c r="BR26" i="3"/>
  <c r="AY26" i="3"/>
  <c r="BT26" i="3"/>
  <c r="BL26" i="3"/>
  <c r="BJ26" i="3"/>
  <c r="BP26" i="3"/>
  <c r="BQ26" i="3"/>
  <c r="BB26" i="3"/>
  <c r="BO26" i="3"/>
  <c r="BS26" i="3"/>
  <c r="BK26" i="3"/>
  <c r="AV26" i="3"/>
  <c r="AZ26" i="3"/>
  <c r="BM26" i="3"/>
  <c r="BH26" i="3"/>
  <c r="BI26" i="3"/>
  <c r="BG26" i="3"/>
  <c r="BV26" i="3"/>
  <c r="BN26" i="3"/>
  <c r="BA26" i="3"/>
  <c r="BU26" i="3"/>
  <c r="BD26" i="3"/>
  <c r="AA14" i="3"/>
  <c r="Z14" i="3" s="1"/>
  <c r="X14" i="3" s="1"/>
  <c r="W14" i="3" s="1"/>
  <c r="V14" i="3" s="1"/>
  <c r="T14" i="3" s="1"/>
  <c r="S14" i="3" s="1"/>
  <c r="R14" i="3" s="1"/>
  <c r="Q14" i="3" s="1"/>
  <c r="O14" i="3" s="1"/>
  <c r="N14" i="3" s="1"/>
  <c r="M14" i="3" s="1"/>
  <c r="L14" i="3" s="1"/>
  <c r="K14" i="3" s="1"/>
  <c r="BC26" i="3"/>
  <c r="AU26" i="3"/>
  <c r="AX26" i="3"/>
  <c r="AA17" i="3"/>
  <c r="Z17" i="3" s="1"/>
  <c r="X17" i="3" s="1"/>
  <c r="W17" i="3" s="1"/>
  <c r="V17" i="3" s="1"/>
  <c r="T17" i="3" s="1"/>
  <c r="S17" i="3" s="1"/>
  <c r="R17" i="3" s="1"/>
  <c r="Q17" i="3" s="1"/>
  <c r="O17" i="3" s="1"/>
  <c r="N17" i="3" s="1"/>
  <c r="M17" i="3" s="1"/>
  <c r="L17" i="3" s="1"/>
  <c r="K17" i="3" s="1"/>
  <c r="AP68" i="3"/>
  <c r="AO68" i="3"/>
  <c r="AA33" i="3"/>
  <c r="Z33" i="3" s="1"/>
  <c r="X33" i="3" s="1"/>
  <c r="W33" i="3" s="1"/>
  <c r="V33" i="3" s="1"/>
  <c r="T33" i="3" s="1"/>
  <c r="S33" i="3" s="1"/>
  <c r="R33" i="3" s="1"/>
  <c r="Q33" i="3" s="1"/>
  <c r="O33" i="3" s="1"/>
  <c r="N33" i="3" s="1"/>
  <c r="M33" i="3" s="1"/>
  <c r="L33" i="3" s="1"/>
  <c r="K33" i="3" s="1"/>
  <c r="I33" i="3"/>
  <c r="H33" i="3" s="1"/>
  <c r="G33" i="3" s="1"/>
  <c r="F33" i="3" s="1"/>
  <c r="E33" i="3" s="1"/>
  <c r="AE33" i="3" s="1" a="1"/>
  <c r="AE33" i="3" s="1"/>
  <c r="AN85" i="3" s="1"/>
  <c r="AN68" i="3"/>
  <c r="AA34" i="3"/>
  <c r="Z34" i="3" s="1"/>
  <c r="X34" i="3" s="1"/>
  <c r="W34" i="3" s="1"/>
  <c r="V34" i="3" s="1"/>
  <c r="T34" i="3" s="1"/>
  <c r="S34" i="3" s="1"/>
  <c r="R34" i="3" s="1"/>
  <c r="Q34" i="3" s="1"/>
  <c r="O34" i="3" s="1"/>
  <c r="N34" i="3" s="1"/>
  <c r="M34" i="3" s="1"/>
  <c r="L34" i="3" s="1"/>
  <c r="K34" i="3" s="1"/>
  <c r="I34" i="3"/>
  <c r="AA20" i="3"/>
  <c r="Z20" i="3" s="1"/>
  <c r="X20" i="3" s="1"/>
  <c r="W20" i="3" s="1"/>
  <c r="V20" i="3" s="1"/>
  <c r="T20" i="3" s="1"/>
  <c r="S20" i="3" s="1"/>
  <c r="R20" i="3" s="1"/>
  <c r="Q20" i="3" s="1"/>
  <c r="O20" i="3" s="1"/>
  <c r="N20" i="3" s="1"/>
  <c r="M20" i="3" s="1"/>
  <c r="L20" i="3" s="1"/>
  <c r="K20" i="3" s="1"/>
  <c r="I20" i="3"/>
  <c r="AM68" i="3"/>
  <c r="AL68" i="3"/>
  <c r="AK68" i="3"/>
  <c r="AA30" i="3"/>
  <c r="Z30" i="3" s="1"/>
  <c r="X30" i="3" s="1"/>
  <c r="W30" i="3" s="1"/>
  <c r="V30" i="3" s="1"/>
  <c r="T30" i="3" s="1"/>
  <c r="S30" i="3" s="1"/>
  <c r="R30" i="3" s="1"/>
  <c r="Q30" i="3" s="1"/>
  <c r="O30" i="3" s="1"/>
  <c r="N30" i="3" s="1"/>
  <c r="M30" i="3" s="1"/>
  <c r="L30" i="3" s="1"/>
  <c r="K30" i="3" s="1"/>
  <c r="I30" i="3"/>
  <c r="H30" i="3" s="1"/>
  <c r="G30" i="3" s="1"/>
  <c r="F30" i="3" s="1"/>
  <c r="E30" i="3" s="1"/>
  <c r="AE30" i="3" s="1" a="1"/>
  <c r="AE30" i="3" s="1"/>
  <c r="AJ74" i="3" s="1"/>
  <c r="AJ67" i="3"/>
  <c r="AJ68" i="3"/>
  <c r="AI58" i="3"/>
  <c r="BO80" i="3"/>
  <c r="AU81" i="3"/>
  <c r="BE81" i="3"/>
  <c r="BG82" i="3"/>
  <c r="AZ83" i="3"/>
  <c r="BQ83" i="3"/>
  <c r="BL79" i="3"/>
  <c r="AW82" i="3"/>
  <c r="BJ83" i="3"/>
  <c r="AY83" i="3"/>
  <c r="BI82" i="3"/>
  <c r="AT81" i="3"/>
  <c r="BL80" i="3"/>
  <c r="AX83" i="3"/>
  <c r="BN81" i="3"/>
  <c r="BK80" i="3"/>
  <c r="AX81" i="3"/>
  <c r="AX82" i="3"/>
  <c r="AT82" i="3"/>
  <c r="BL82" i="3"/>
  <c r="BC82" i="3"/>
  <c r="BP79" i="3"/>
  <c r="BA82" i="3"/>
  <c r="AU82" i="3"/>
  <c r="BK79" i="3"/>
  <c r="BK83" i="3"/>
  <c r="BC80" i="3"/>
  <c r="BH82" i="3"/>
  <c r="BC81" i="3"/>
  <c r="BA83" i="3"/>
  <c r="BC79" i="3"/>
  <c r="BK82" i="3"/>
  <c r="BF83" i="3"/>
  <c r="AR80" i="3"/>
  <c r="BP82" i="3"/>
  <c r="AU83" i="3"/>
  <c r="BF82" i="3"/>
  <c r="BB83" i="3"/>
  <c r="BQ80" i="3"/>
  <c r="BD80" i="3"/>
  <c r="BG83" i="3"/>
  <c r="AV83" i="3"/>
  <c r="BG79" i="3"/>
  <c r="BE83" i="3"/>
  <c r="BA80" i="3"/>
  <c r="AR81" i="3"/>
  <c r="AQ83" i="3"/>
  <c r="AW79" i="3"/>
  <c r="BG81" i="3"/>
  <c r="BO82" i="3"/>
  <c r="AY79" i="3"/>
  <c r="BK81" i="3"/>
  <c r="AS81" i="3"/>
  <c r="BL83" i="3"/>
  <c r="BB81" i="3"/>
  <c r="BM80" i="3"/>
  <c r="BI83" i="3"/>
  <c r="BN82" i="3"/>
  <c r="BD81" i="3"/>
  <c r="AR83" i="3"/>
  <c r="BO83" i="3"/>
  <c r="BE82" i="3"/>
  <c r="AS80" i="3"/>
  <c r="BM82" i="3"/>
  <c r="BH79" i="3"/>
  <c r="BC83" i="3"/>
  <c r="BI81" i="3"/>
  <c r="AY80" i="3"/>
  <c r="AZ82" i="3"/>
  <c r="BA81" i="3"/>
  <c r="BL81" i="3"/>
  <c r="BM79" i="3"/>
  <c r="BA79" i="3"/>
  <c r="BF81" i="3"/>
  <c r="AX79" i="3"/>
  <c r="BG80" i="3"/>
  <c r="BH80" i="3"/>
  <c r="BN80" i="3"/>
  <c r="BJ81" i="3"/>
  <c r="AW80" i="3"/>
  <c r="AV80" i="3"/>
  <c r="BH81" i="3"/>
  <c r="AV81" i="3"/>
  <c r="BD79" i="3"/>
  <c r="BB82" i="3"/>
  <c r="AW83" i="3"/>
  <c r="AX80" i="3"/>
  <c r="BJ82" i="3"/>
  <c r="BF80" i="3"/>
  <c r="AU79" i="3"/>
  <c r="BB80" i="3"/>
  <c r="BI80" i="3"/>
  <c r="BP80" i="3"/>
  <c r="AY82" i="3"/>
  <c r="BQ81" i="3"/>
  <c r="BM81" i="3"/>
  <c r="AQ79" i="3"/>
  <c r="BE80" i="3"/>
  <c r="BD83" i="3"/>
  <c r="AZ81" i="3"/>
  <c r="BI79" i="3"/>
  <c r="BN83" i="3"/>
  <c r="AY81" i="3"/>
  <c r="BP81" i="3"/>
  <c r="BH83" i="3"/>
  <c r="BO81" i="3"/>
  <c r="BQ79" i="3"/>
  <c r="BD82" i="3"/>
  <c r="BE79" i="3"/>
  <c r="AZ80" i="3"/>
  <c r="BJ79" i="3"/>
  <c r="BP83" i="3"/>
  <c r="BQ82" i="3"/>
  <c r="AS82" i="3"/>
  <c r="AW81" i="3"/>
  <c r="AS79" i="3"/>
  <c r="BN79" i="3"/>
  <c r="BF79" i="3"/>
  <c r="BM83" i="3"/>
  <c r="BO79" i="3"/>
  <c r="BB79" i="3"/>
  <c r="AV82" i="3"/>
  <c r="AZ79" i="3"/>
  <c r="AV79" i="3"/>
  <c r="BJ80" i="3"/>
  <c r="AU80" i="3"/>
  <c r="AJ81" i="3"/>
  <c r="AM80" i="3"/>
  <c r="AL79" i="3"/>
  <c r="AO83" i="3"/>
  <c r="AQ82" i="3"/>
  <c r="AJ83" i="3"/>
  <c r="AK81" i="3"/>
  <c r="AL82" i="3"/>
  <c r="AT79" i="3"/>
  <c r="AO80" i="3"/>
  <c r="AM83" i="3"/>
  <c r="AK83" i="3"/>
  <c r="AN79" i="3"/>
  <c r="AL81" i="3"/>
  <c r="AL80" i="3"/>
  <c r="AL83" i="3"/>
  <c r="AO79" i="3"/>
  <c r="AQ80" i="3"/>
  <c r="AO82" i="3"/>
  <c r="AM81" i="3"/>
  <c r="AS83" i="3"/>
  <c r="AN82" i="3"/>
  <c r="AT83" i="3"/>
  <c r="AP82" i="3"/>
  <c r="AR82" i="3"/>
  <c r="AP81" i="3"/>
  <c r="AJ80" i="3"/>
  <c r="AO81" i="3"/>
  <c r="AP79" i="3"/>
  <c r="AT80" i="3"/>
  <c r="AP83" i="3"/>
  <c r="AN80" i="3"/>
  <c r="AK79" i="3"/>
  <c r="AM79" i="3"/>
  <c r="AK82" i="3"/>
  <c r="AN83" i="3"/>
  <c r="AP80" i="3"/>
  <c r="AN81" i="3"/>
  <c r="AR79" i="3"/>
  <c r="AK80" i="3"/>
  <c r="AJ82" i="3"/>
  <c r="AM82" i="3"/>
  <c r="AJ79" i="3"/>
  <c r="AQ81" i="3"/>
  <c r="AA15" i="3"/>
  <c r="Z15" i="3" s="1"/>
  <c r="X15" i="3" s="1"/>
  <c r="W15" i="3" s="1"/>
  <c r="V15" i="3" s="1"/>
  <c r="T15" i="3" s="1"/>
  <c r="S15" i="3" s="1"/>
  <c r="R15" i="3" s="1"/>
  <c r="Q15" i="3" s="1"/>
  <c r="O15" i="3" s="1"/>
  <c r="N15" i="3" s="1"/>
  <c r="M15" i="3" s="1"/>
  <c r="L15" i="3" s="1"/>
  <c r="K15" i="3" s="1"/>
  <c r="I15" i="3"/>
  <c r="H29" i="3"/>
  <c r="G29" i="3" s="1"/>
  <c r="F29" i="3" s="1"/>
  <c r="E29" i="3" s="1"/>
  <c r="AE29" i="3" s="1" a="1"/>
  <c r="AE29" i="3" s="1"/>
  <c r="T29" i="3"/>
  <c r="S29" i="3" s="1"/>
  <c r="R29" i="3" s="1"/>
  <c r="Q29" i="3" s="1"/>
  <c r="O29" i="3" s="1"/>
  <c r="N29" i="3" s="1"/>
  <c r="M29" i="3" s="1"/>
  <c r="L29" i="3" s="1"/>
  <c r="K29" i="3" s="1"/>
  <c r="AS33" i="3"/>
  <c r="AR45" i="3"/>
  <c r="AS24" i="3"/>
  <c r="AS13" i="3"/>
  <c r="AR33" i="3"/>
  <c r="AR32" i="3"/>
  <c r="AS49" i="3"/>
  <c r="AS48" i="3"/>
  <c r="AQ28" i="3"/>
  <c r="AK38" i="3"/>
  <c r="AL44" i="3"/>
  <c r="AM32" i="3"/>
  <c r="AK28" i="3"/>
  <c r="AL34" i="3"/>
  <c r="AP47" i="3"/>
  <c r="AN14" i="3"/>
  <c r="AO28" i="3"/>
  <c r="AP41" i="3"/>
  <c r="AJ31" i="3"/>
  <c r="AP33" i="3"/>
  <c r="AK41" i="3"/>
  <c r="AQ33" i="3"/>
  <c r="AL39" i="3"/>
  <c r="AN26" i="3"/>
  <c r="AM25" i="3"/>
  <c r="AK25" i="3"/>
  <c r="AR34" i="3"/>
  <c r="AS44" i="3"/>
  <c r="AS39" i="3"/>
  <c r="AR39" i="3"/>
  <c r="AS41" i="3"/>
  <c r="AR42" i="3"/>
  <c r="AR48" i="3"/>
  <c r="AS45" i="3"/>
  <c r="AS43" i="3"/>
  <c r="AR47" i="3"/>
  <c r="AS25" i="3"/>
  <c r="AS40" i="3"/>
  <c r="AP27" i="3"/>
  <c r="AS28" i="3"/>
  <c r="AS15" i="3"/>
  <c r="AS34" i="3"/>
  <c r="AR40" i="3"/>
  <c r="AR35" i="3"/>
  <c r="AM38" i="3"/>
  <c r="AJ41" i="3"/>
  <c r="AP34" i="3"/>
  <c r="AO35" i="3"/>
  <c r="AK48" i="3"/>
  <c r="AJ49" i="3"/>
  <c r="AJ13" i="3"/>
  <c r="AN49" i="3"/>
  <c r="AQ15" i="3"/>
  <c r="AJ42" i="3"/>
  <c r="AL29" i="3"/>
  <c r="AJ35" i="3"/>
  <c r="AO49" i="3"/>
  <c r="AO24" i="3"/>
  <c r="AP45" i="3"/>
  <c r="AP15" i="3"/>
  <c r="AJ15" i="3"/>
  <c r="AQ50" i="3"/>
  <c r="AP35" i="3"/>
  <c r="AR37" i="3"/>
  <c r="AR49" i="3"/>
  <c r="AR44" i="3"/>
  <c r="AR24" i="3"/>
  <c r="AR41" i="3"/>
  <c r="AR14" i="3"/>
  <c r="AS50" i="3"/>
  <c r="AR27" i="3"/>
  <c r="AS42" i="3"/>
  <c r="AM44" i="3"/>
  <c r="AK50" i="3"/>
  <c r="AJ44" i="3"/>
  <c r="AP38" i="3"/>
  <c r="AL28" i="3"/>
  <c r="AJ47" i="3"/>
  <c r="AO14" i="3"/>
  <c r="AL49" i="3"/>
  <c r="AM45" i="3"/>
  <c r="AK26" i="3"/>
  <c r="AM41" i="3"/>
  <c r="AN13" i="3"/>
  <c r="AQ32" i="3"/>
  <c r="AK36" i="3"/>
  <c r="AL38" i="3"/>
  <c r="AS47" i="3"/>
  <c r="AN43" i="3"/>
  <c r="AQ34" i="3"/>
  <c r="AP13" i="3"/>
  <c r="AJ24" i="3"/>
  <c r="AP28" i="3"/>
  <c r="AN25" i="3"/>
  <c r="AN15" i="3"/>
  <c r="AN28" i="3"/>
  <c r="AJ40" i="3"/>
  <c r="AM37" i="3"/>
  <c r="AO36" i="3"/>
  <c r="AQ39" i="3"/>
  <c r="AP30" i="3"/>
  <c r="AQ36" i="3"/>
  <c r="AO26" i="3"/>
  <c r="AK33" i="3"/>
  <c r="AR43" i="3"/>
  <c r="AS30" i="3"/>
  <c r="AR13" i="3"/>
  <c r="AR50" i="3"/>
  <c r="AS32" i="3"/>
  <c r="AR25" i="3"/>
  <c r="AR28" i="3"/>
  <c r="AS14" i="3"/>
  <c r="AS35" i="3"/>
  <c r="AS29" i="3"/>
  <c r="AM36" i="3"/>
  <c r="AK42" i="3"/>
  <c r="AN44" i="3"/>
  <c r="AJ45" i="3"/>
  <c r="AO47" i="3"/>
  <c r="AK35" i="3"/>
  <c r="AI10" i="3"/>
  <c r="AM15" i="3"/>
  <c r="AQ35" i="3"/>
  <c r="AQ44" i="3"/>
  <c r="AL40" i="3"/>
  <c r="AJ28" i="3"/>
  <c r="AP24" i="3"/>
  <c r="AJ36" i="3"/>
  <c r="AM34" i="3"/>
  <c r="AL33" i="3"/>
  <c r="AP14" i="3"/>
  <c r="AQ26" i="3"/>
  <c r="AL15" i="3"/>
  <c r="AL48" i="3"/>
  <c r="AK40" i="3"/>
  <c r="AM30" i="3"/>
  <c r="AR36" i="3"/>
  <c r="AP39" i="3"/>
  <c r="AM35" i="3"/>
  <c r="AK34" i="3"/>
  <c r="AN33" i="3"/>
  <c r="AJ43" i="3"/>
  <c r="AL45" i="3"/>
  <c r="AK27" i="3"/>
  <c r="AO42" i="3"/>
  <c r="AK15" i="3"/>
  <c r="AP26" i="3"/>
  <c r="AM40" i="3"/>
  <c r="AM42" i="3"/>
  <c r="AR30" i="3"/>
  <c r="AM13" i="3"/>
  <c r="AM28" i="3"/>
  <c r="AJ39" i="3"/>
  <c r="AM33" i="3"/>
  <c r="AL26" i="3"/>
  <c r="AO27" i="3"/>
  <c r="AL43" i="3"/>
  <c r="AK49" i="3"/>
  <c r="AQ14" i="3"/>
  <c r="AL37" i="3"/>
  <c r="AL42" i="3"/>
  <c r="AL36" i="3"/>
  <c r="AQ37" i="3"/>
  <c r="AS38" i="3"/>
  <c r="AN38" i="3"/>
  <c r="AN27" i="3"/>
  <c r="AP29" i="3"/>
  <c r="AP49" i="3"/>
  <c r="AN50" i="3"/>
  <c r="AJ32" i="3"/>
  <c r="AP43" i="3"/>
  <c r="AJ14" i="3"/>
  <c r="AN48" i="3"/>
  <c r="AL14" i="3"/>
  <c r="AQ48" i="3"/>
  <c r="AP44" i="3"/>
  <c r="AK47" i="3"/>
  <c r="AP37" i="3"/>
  <c r="AO48" i="3"/>
  <c r="AO33" i="3"/>
  <c r="AJ27" i="3"/>
  <c r="AQ24" i="3"/>
  <c r="AJ34" i="3"/>
  <c r="AL13" i="3"/>
  <c r="AO41" i="3"/>
  <c r="AQ43" i="3"/>
  <c r="AQ47" i="3"/>
  <c r="AN35" i="3"/>
  <c r="AO30" i="3"/>
  <c r="AO38" i="3"/>
  <c r="AR38" i="3"/>
  <c r="AL24" i="3"/>
  <c r="AM29" i="3"/>
  <c r="AP48" i="3"/>
  <c r="AQ42" i="3"/>
  <c r="AK24" i="3"/>
  <c r="AQ38" i="3"/>
  <c r="AK30" i="3"/>
  <c r="AJ50" i="3"/>
  <c r="AN24" i="3"/>
  <c r="AO40" i="3"/>
  <c r="AJ38" i="3"/>
  <c r="AJ17" i="3"/>
  <c r="AN47" i="3"/>
  <c r="AK45" i="3"/>
  <c r="AJ26" i="3"/>
  <c r="AK14" i="3"/>
  <c r="AK43" i="3"/>
  <c r="AO34" i="3"/>
  <c r="AL30" i="3"/>
  <c r="AN34" i="3"/>
  <c r="AP50" i="3"/>
  <c r="AJ30" i="3"/>
  <c r="AO37" i="3"/>
  <c r="AK37" i="3"/>
  <c r="AQ25" i="3"/>
  <c r="AM26" i="3"/>
  <c r="AP25" i="3"/>
  <c r="AN29" i="3"/>
  <c r="AO50" i="3"/>
  <c r="AJ25" i="3"/>
  <c r="AM49" i="3"/>
  <c r="AM24" i="3"/>
  <c r="AR15" i="3"/>
  <c r="AN37" i="3"/>
  <c r="AO25" i="3"/>
  <c r="AN45" i="3"/>
  <c r="AL32" i="3"/>
  <c r="AN42" i="3"/>
  <c r="AM39" i="3"/>
  <c r="AK32" i="3"/>
  <c r="AQ13" i="3"/>
  <c r="AJ29" i="3"/>
  <c r="AO39" i="3"/>
  <c r="AQ45" i="3"/>
  <c r="AM14" i="3"/>
  <c r="AM50" i="3"/>
  <c r="AO29" i="3"/>
  <c r="AM43" i="3"/>
  <c r="AJ33" i="3"/>
  <c r="AK29" i="3"/>
  <c r="AL25" i="3"/>
  <c r="AQ40" i="3"/>
  <c r="AK44" i="3"/>
  <c r="AN39" i="3"/>
  <c r="AL41" i="3"/>
  <c r="AJ48" i="3"/>
  <c r="AQ30" i="3"/>
  <c r="AN41" i="3"/>
  <c r="AO45" i="3"/>
  <c r="AO13" i="3"/>
  <c r="AQ29" i="3"/>
  <c r="AN30" i="3"/>
  <c r="AL35" i="3"/>
  <c r="AL27" i="3"/>
  <c r="AO15" i="3"/>
  <c r="AN36" i="3"/>
  <c r="AQ49" i="3"/>
  <c r="AN40" i="3"/>
  <c r="AP42" i="3"/>
  <c r="AO43" i="3"/>
  <c r="AS36" i="3"/>
  <c r="AS37" i="3"/>
  <c r="AR29" i="3"/>
  <c r="AK39" i="3"/>
  <c r="AM47" i="3"/>
  <c r="AQ41" i="3"/>
  <c r="AP40" i="3"/>
  <c r="AL50" i="3"/>
  <c r="AO32" i="3"/>
  <c r="AP36" i="3"/>
  <c r="AM48" i="3"/>
  <c r="AP32" i="3"/>
  <c r="AO44" i="3"/>
  <c r="AL47" i="3"/>
  <c r="AS26" i="3"/>
  <c r="AS27" i="3"/>
  <c r="AR26" i="3"/>
  <c r="AM27" i="3"/>
  <c r="AQ27" i="3"/>
  <c r="H28" i="3"/>
  <c r="X28" i="3"/>
  <c r="W28" i="3" s="1"/>
  <c r="V28" i="3" s="1"/>
  <c r="T28" i="3" s="1"/>
  <c r="S28" i="3" s="1"/>
  <c r="R28" i="3" s="1"/>
  <c r="Q28" i="3" s="1"/>
  <c r="O28" i="3" s="1"/>
  <c r="N28" i="3" s="1"/>
  <c r="M28" i="3" s="1"/>
  <c r="L28" i="3" s="1"/>
  <c r="K28" i="3" s="1"/>
  <c r="AL59" i="3"/>
  <c r="AO60" i="3" l="1"/>
  <c r="BN61" i="3"/>
  <c r="AM59" i="3"/>
  <c r="BA59" i="3"/>
  <c r="AN60" i="3"/>
  <c r="BJ59" i="3"/>
  <c r="BC62" i="3"/>
  <c r="BD59" i="3"/>
  <c r="BL61" i="3"/>
  <c r="AV63" i="3"/>
  <c r="BG61" i="3"/>
  <c r="BF61" i="3"/>
  <c r="BG60" i="3"/>
  <c r="AN59" i="3"/>
  <c r="AU60" i="3"/>
  <c r="BC59" i="3"/>
  <c r="AL61" i="3"/>
  <c r="BM62" i="3"/>
  <c r="AO61" i="3"/>
  <c r="AM63" i="3"/>
  <c r="BG59" i="3"/>
  <c r="AY59" i="3"/>
  <c r="AS61" i="3"/>
  <c r="BQ60" i="3"/>
  <c r="BQ59" i="3"/>
  <c r="AX61" i="3"/>
  <c r="AJ59" i="3"/>
  <c r="AJ60" i="3"/>
  <c r="BG63" i="3"/>
  <c r="BO60" i="3"/>
  <c r="AW62" i="3"/>
  <c r="BQ62" i="3"/>
  <c r="BP61" i="3"/>
  <c r="BH61" i="3"/>
  <c r="AO59" i="3"/>
  <c r="AP60" i="3"/>
  <c r="AO63" i="3"/>
  <c r="BI62" i="3"/>
  <c r="AR60" i="3"/>
  <c r="AU62" i="3"/>
  <c r="AJ61" i="3"/>
  <c r="BD60" i="3"/>
  <c r="AX63" i="3"/>
  <c r="AW61" i="3"/>
  <c r="BD62" i="3"/>
  <c r="BQ63" i="3"/>
  <c r="AS62" i="3"/>
  <c r="BE61" i="3"/>
  <c r="BM63" i="3"/>
  <c r="AU61" i="3"/>
  <c r="AK60" i="3"/>
  <c r="AT63" i="3"/>
  <c r="AL60" i="3"/>
  <c r="BC61" i="3"/>
  <c r="AM62" i="3"/>
  <c r="AZ60" i="3"/>
  <c r="BC60" i="3"/>
  <c r="AN62" i="3"/>
  <c r="AX59" i="3"/>
  <c r="BF63" i="3"/>
  <c r="BP62" i="3"/>
  <c r="AQ60" i="3"/>
  <c r="BN63" i="3"/>
  <c r="AR61" i="3"/>
  <c r="AR63" i="3"/>
  <c r="BM59" i="3"/>
  <c r="BE63" i="3"/>
  <c r="AV62" i="3"/>
  <c r="BH60" i="3"/>
  <c r="AZ59" i="3"/>
  <c r="AZ63" i="3"/>
  <c r="AK62" i="3"/>
  <c r="AU63" i="3"/>
  <c r="BJ63" i="3"/>
  <c r="AY63" i="3"/>
  <c r="BL63" i="3"/>
  <c r="BP59" i="3"/>
  <c r="AW59" i="3"/>
  <c r="BE59" i="3"/>
  <c r="BO63" i="3"/>
  <c r="BP63" i="3"/>
  <c r="AJ62" i="3"/>
  <c r="AT59" i="3"/>
  <c r="BK60" i="3"/>
  <c r="BF59" i="3"/>
  <c r="BA61" i="3"/>
  <c r="AT61" i="3"/>
  <c r="BK61" i="3"/>
  <c r="BB60" i="3"/>
  <c r="BF62" i="3"/>
  <c r="AL63" i="3"/>
  <c r="AW60" i="3"/>
  <c r="AV61" i="3"/>
  <c r="AQ59" i="3"/>
  <c r="AM61" i="3"/>
  <c r="AL62" i="3"/>
  <c r="BI63" i="3"/>
  <c r="BD63" i="3"/>
  <c r="AT60" i="3"/>
  <c r="AS63" i="3"/>
  <c r="BG62" i="3"/>
  <c r="BJ62" i="3"/>
  <c r="AS59" i="3"/>
  <c r="AK63" i="3"/>
  <c r="BL62" i="3"/>
  <c r="BI59" i="3"/>
  <c r="BI60" i="3"/>
  <c r="AQ62" i="3"/>
  <c r="BA63" i="3"/>
  <c r="BB63" i="3"/>
  <c r="BH59" i="3"/>
  <c r="AY62" i="3"/>
  <c r="AJ63" i="3"/>
  <c r="BE60" i="3"/>
  <c r="AY61" i="3"/>
  <c r="BM61" i="3"/>
  <c r="AM60" i="3"/>
  <c r="BB61" i="3"/>
  <c r="AI62" i="3"/>
  <c r="BC63" i="3"/>
  <c r="AR62" i="3"/>
  <c r="BM60" i="3"/>
  <c r="AO62" i="3"/>
  <c r="BK59" i="3"/>
  <c r="BB62" i="3"/>
  <c r="BO59" i="3"/>
  <c r="BE62" i="3"/>
  <c r="AN63" i="3"/>
  <c r="BD61" i="3"/>
  <c r="BN62" i="3"/>
  <c r="AV59" i="3"/>
  <c r="AP59" i="3"/>
  <c r="AX60" i="3"/>
  <c r="BQ61" i="3"/>
  <c r="BA62" i="3"/>
  <c r="BL60" i="3"/>
  <c r="BK63" i="3"/>
  <c r="BP60" i="3"/>
  <c r="AZ62" i="3"/>
  <c r="AQ61" i="3"/>
  <c r="BN60" i="3"/>
  <c r="BN59" i="3"/>
  <c r="BO62" i="3"/>
  <c r="AY60" i="3"/>
  <c r="BK62" i="3"/>
  <c r="BH62" i="3"/>
  <c r="AQ63" i="3"/>
  <c r="BJ60" i="3"/>
  <c r="AR59" i="3"/>
  <c r="AK59" i="3"/>
  <c r="BB59" i="3"/>
  <c r="AW63" i="3"/>
  <c r="BO61" i="3"/>
  <c r="AP63" i="3"/>
  <c r="AP62" i="3"/>
  <c r="BI61" i="3"/>
  <c r="AX62" i="3"/>
  <c r="AK61" i="3"/>
  <c r="AU59" i="3"/>
  <c r="AT62" i="3"/>
  <c r="BH63" i="3"/>
  <c r="AN61" i="3"/>
  <c r="AP61" i="3"/>
  <c r="BA60" i="3"/>
  <c r="BJ61" i="3"/>
  <c r="BF60" i="3"/>
  <c r="BL59" i="3"/>
  <c r="AS60" i="3"/>
  <c r="AZ61" i="3"/>
  <c r="I95" i="2"/>
  <c r="BP36" i="3"/>
  <c r="BL36" i="3"/>
  <c r="BU36" i="3"/>
  <c r="BK36" i="3"/>
  <c r="BR36" i="3"/>
  <c r="BI36" i="3"/>
  <c r="BA36" i="3"/>
  <c r="BO36" i="3"/>
  <c r="AY36" i="3"/>
  <c r="BD36" i="3"/>
  <c r="BG36" i="3"/>
  <c r="BV36" i="3"/>
  <c r="AZ36" i="3"/>
  <c r="BC36" i="3"/>
  <c r="BM36" i="3"/>
  <c r="BH36" i="3"/>
  <c r="AW36" i="3"/>
  <c r="BE36" i="3"/>
  <c r="BT36" i="3"/>
  <c r="AX36" i="3"/>
  <c r="BQ36" i="3"/>
  <c r="BF36" i="3"/>
  <c r="BN36" i="3"/>
  <c r="BJ36" i="3"/>
  <c r="AU36" i="3"/>
  <c r="H17" i="3"/>
  <c r="G17" i="3" s="1"/>
  <c r="F17" i="3" s="1"/>
  <c r="E17" i="3" s="1"/>
  <c r="BB37" i="3"/>
  <c r="I89" i="2"/>
  <c r="I77" i="2"/>
  <c r="H14" i="3"/>
  <c r="G14" i="3" s="1"/>
  <c r="F14" i="3" s="1"/>
  <c r="E14" i="3" s="1"/>
  <c r="BK17" i="3" s="1"/>
  <c r="AJ37" i="3"/>
  <c r="AX37" i="3"/>
  <c r="BJ37" i="3"/>
  <c r="BR37" i="3"/>
  <c r="BM37" i="3"/>
  <c r="BS37" i="3"/>
  <c r="AV37" i="3"/>
  <c r="BI37" i="3"/>
  <c r="BU37" i="3"/>
  <c r="BP37" i="3"/>
  <c r="BF37" i="3"/>
  <c r="BQ37" i="3"/>
  <c r="AW37" i="3"/>
  <c r="AY37" i="3"/>
  <c r="BT37" i="3"/>
  <c r="BG37" i="3"/>
  <c r="BO37" i="3"/>
  <c r="AW38" i="3"/>
  <c r="BM38" i="3"/>
  <c r="BF38" i="3"/>
  <c r="BP38" i="3"/>
  <c r="BC38" i="3"/>
  <c r="AU38" i="3"/>
  <c r="BS38" i="3"/>
  <c r="BU38" i="3"/>
  <c r="AZ38" i="3"/>
  <c r="BQ38" i="3"/>
  <c r="BT38" i="3"/>
  <c r="BI38" i="3"/>
  <c r="AY38" i="3"/>
  <c r="BK38" i="3"/>
  <c r="BB38" i="3"/>
  <c r="BR38" i="3"/>
  <c r="BH38" i="3"/>
  <c r="BO38" i="3"/>
  <c r="AV38" i="3"/>
  <c r="AX38" i="3"/>
  <c r="BN38" i="3"/>
  <c r="BE38" i="3"/>
  <c r="BA38" i="3"/>
  <c r="BL38" i="3"/>
  <c r="BD38" i="3"/>
  <c r="BG38" i="3"/>
  <c r="BJ38" i="3"/>
  <c r="BV38" i="3"/>
  <c r="AT38" i="3"/>
  <c r="H15" i="3"/>
  <c r="G15" i="3" s="1"/>
  <c r="F15" i="3" s="1"/>
  <c r="E15" i="3" s="1"/>
  <c r="I71" i="2" s="1"/>
  <c r="G28" i="3"/>
  <c r="F28" i="3" s="1"/>
  <c r="E28" i="3" s="1"/>
  <c r="AJ64" i="3" s="1"/>
  <c r="AL64" i="3"/>
  <c r="AP64" i="3"/>
  <c r="AN64" i="3"/>
  <c r="BO64" i="3"/>
  <c r="BA64" i="3"/>
  <c r="BC64" i="3"/>
  <c r="AY64" i="3"/>
  <c r="AS64" i="3"/>
  <c r="AU64" i="3"/>
  <c r="AR64" i="3"/>
  <c r="AZ64" i="3"/>
  <c r="BG64" i="3"/>
  <c r="AX64" i="3"/>
  <c r="BF64" i="3"/>
  <c r="BN64" i="3"/>
  <c r="BJ64" i="3"/>
  <c r="BL64" i="3"/>
  <c r="BQ64" i="3"/>
  <c r="BB64" i="3"/>
  <c r="BD64" i="3"/>
  <c r="AV64" i="3"/>
  <c r="AW64" i="3"/>
  <c r="BE64" i="3"/>
  <c r="BK64" i="3"/>
  <c r="BI64" i="3"/>
  <c r="BP64" i="3"/>
  <c r="BH64" i="3"/>
  <c r="BM64" i="3"/>
  <c r="AQ64" i="3"/>
  <c r="AT64" i="3"/>
  <c r="AO64" i="3"/>
  <c r="H20" i="3"/>
  <c r="G20" i="3" s="1"/>
  <c r="F20" i="3" s="1"/>
  <c r="E20" i="3" s="1"/>
  <c r="AN46" i="3" s="1"/>
  <c r="H34" i="3"/>
  <c r="G34" i="3" s="1"/>
  <c r="F34" i="3" s="1"/>
  <c r="E34" i="3" s="1"/>
  <c r="AE34" i="3" s="1" a="1"/>
  <c r="AE34" i="3" s="1"/>
  <c r="AM90" i="3" s="1"/>
  <c r="AU16" i="3"/>
  <c r="BH16" i="3"/>
  <c r="BF21" i="3"/>
  <c r="BL21" i="3"/>
  <c r="BT21" i="3"/>
  <c r="BQ21" i="3"/>
  <c r="BN21" i="3"/>
  <c r="BJ21" i="3"/>
  <c r="BI21" i="3"/>
  <c r="BV21" i="3"/>
  <c r="BS21" i="3"/>
  <c r="BO21" i="3"/>
  <c r="BC21" i="3"/>
  <c r="AX21" i="3"/>
  <c r="AU21" i="3"/>
  <c r="AW21" i="3"/>
  <c r="BE21" i="3"/>
  <c r="AV21" i="3"/>
  <c r="BR21" i="3"/>
  <c r="BK21" i="3"/>
  <c r="BD21" i="3"/>
  <c r="AK21" i="3"/>
  <c r="BO17" i="3"/>
  <c r="BF17" i="3"/>
  <c r="AU17" i="3"/>
  <c r="BP17" i="3"/>
  <c r="BB17" i="3"/>
  <c r="AK64" i="3"/>
  <c r="AR17" i="3"/>
  <c r="AI60" i="3"/>
  <c r="AI63" i="3"/>
  <c r="BD50" i="3"/>
  <c r="AY50" i="3"/>
  <c r="BO50" i="3"/>
  <c r="BB50" i="3"/>
  <c r="BH50" i="3"/>
  <c r="BP50" i="3"/>
  <c r="AZ50" i="3"/>
  <c r="AV50" i="3"/>
  <c r="BV50" i="3"/>
  <c r="BT50" i="3"/>
  <c r="BG50" i="3"/>
  <c r="BE50" i="3"/>
  <c r="BR50" i="3"/>
  <c r="BM50" i="3"/>
  <c r="BA50" i="3"/>
  <c r="BU50" i="3"/>
  <c r="AX50" i="3"/>
  <c r="AW50" i="3"/>
  <c r="BL50" i="3"/>
  <c r="BI50" i="3"/>
  <c r="AU50" i="3"/>
  <c r="BJ50" i="3"/>
  <c r="BN50" i="3"/>
  <c r="BC50" i="3"/>
  <c r="BK50" i="3"/>
  <c r="AT50" i="3"/>
  <c r="BF50" i="3"/>
  <c r="BS50" i="3"/>
  <c r="BQ50" i="3"/>
  <c r="AJ85" i="3"/>
  <c r="AJ86" i="3"/>
  <c r="AN87" i="3"/>
  <c r="AK85" i="3"/>
  <c r="AL86" i="3"/>
  <c r="AJ84" i="3"/>
  <c r="AK88" i="3"/>
  <c r="AL85" i="3"/>
  <c r="AM86" i="3"/>
  <c r="AK86" i="3"/>
  <c r="AM84" i="3"/>
  <c r="AJ87" i="3"/>
  <c r="AL87" i="3"/>
  <c r="AM87" i="3"/>
  <c r="AN84" i="3"/>
  <c r="AJ88" i="3"/>
  <c r="AL84" i="3"/>
  <c r="AK84" i="3"/>
  <c r="AN88" i="3"/>
  <c r="AL88" i="3"/>
  <c r="BQ84" i="3"/>
  <c r="BH84" i="3"/>
  <c r="BA88" i="3"/>
  <c r="BD84" i="3"/>
  <c r="BG88" i="3"/>
  <c r="BN87" i="3"/>
  <c r="BG84" i="3"/>
  <c r="BI85" i="3"/>
  <c r="BE86" i="3"/>
  <c r="AU84" i="3"/>
  <c r="BK86" i="3"/>
  <c r="BK88" i="3"/>
  <c r="AR88" i="3"/>
  <c r="AT86" i="3"/>
  <c r="BD88" i="3"/>
  <c r="BF88" i="3"/>
  <c r="BM84" i="3"/>
  <c r="AZ87" i="3"/>
  <c r="BQ86" i="3"/>
  <c r="AR87" i="3"/>
  <c r="BP84" i="3"/>
  <c r="BB86" i="3"/>
  <c r="AU86" i="3"/>
  <c r="BJ87" i="3"/>
  <c r="BD86" i="3"/>
  <c r="AO84" i="3"/>
  <c r="BL84" i="3"/>
  <c r="BJ86" i="3"/>
  <c r="BJ84" i="3"/>
  <c r="BQ85" i="3"/>
  <c r="BP85" i="3"/>
  <c r="BO87" i="3"/>
  <c r="AU88" i="3"/>
  <c r="BL87" i="3"/>
  <c r="BN85" i="3"/>
  <c r="AO85" i="3"/>
  <c r="AY85" i="3"/>
  <c r="BC84" i="3"/>
  <c r="AZ84" i="3"/>
  <c r="BB85" i="3"/>
  <c r="AW88" i="3"/>
  <c r="AV86" i="3"/>
  <c r="BO85" i="3"/>
  <c r="BG85" i="3"/>
  <c r="BH85" i="3"/>
  <c r="AY87" i="3"/>
  <c r="AQ84" i="3"/>
  <c r="AS85" i="3"/>
  <c r="BB88" i="3"/>
  <c r="AY86" i="3"/>
  <c r="AX85" i="3"/>
  <c r="BI86" i="3"/>
  <c r="BE85" i="3"/>
  <c r="AV88" i="3"/>
  <c r="BP87" i="3"/>
  <c r="BG87" i="3"/>
  <c r="AW87" i="3"/>
  <c r="BM87" i="3"/>
  <c r="AP88" i="3"/>
  <c r="AR86" i="3"/>
  <c r="BF85" i="3"/>
  <c r="BA84" i="3"/>
  <c r="BI88" i="3"/>
  <c r="BI87" i="3"/>
  <c r="AV85" i="3"/>
  <c r="BJ88" i="3"/>
  <c r="AW85" i="3"/>
  <c r="BQ88" i="3"/>
  <c r="BL85" i="3"/>
  <c r="AZ88" i="3"/>
  <c r="BC88" i="3"/>
  <c r="BM86" i="3"/>
  <c r="AS84" i="3"/>
  <c r="BE87" i="3"/>
  <c r="AZ85" i="3"/>
  <c r="BN84" i="3"/>
  <c r="AU87" i="3"/>
  <c r="BO88" i="3"/>
  <c r="AO88" i="3"/>
  <c r="AQ86" i="3"/>
  <c r="AP84" i="3"/>
  <c r="BM88" i="3"/>
  <c r="AO87" i="3"/>
  <c r="AR85" i="3"/>
  <c r="AV84" i="3"/>
  <c r="BB84" i="3"/>
  <c r="BJ85" i="3"/>
  <c r="AY88" i="3"/>
  <c r="AY84" i="3"/>
  <c r="AP87" i="3"/>
  <c r="BP86" i="3"/>
  <c r="AW84" i="3"/>
  <c r="BL88" i="3"/>
  <c r="BA86" i="3"/>
  <c r="AX87" i="3"/>
  <c r="AQ87" i="3"/>
  <c r="BP88" i="3"/>
  <c r="BF84" i="3"/>
  <c r="BG86" i="3"/>
  <c r="AX86" i="3"/>
  <c r="AX84" i="3"/>
  <c r="AW86" i="3"/>
  <c r="AV87" i="3"/>
  <c r="AS87" i="3"/>
  <c r="AP86" i="3"/>
  <c r="BC86" i="3"/>
  <c r="AS86" i="3"/>
  <c r="BD87" i="3"/>
  <c r="BC87" i="3"/>
  <c r="AT87" i="3"/>
  <c r="BE88" i="3"/>
  <c r="BA87" i="3"/>
  <c r="AX88" i="3"/>
  <c r="BH87" i="3"/>
  <c r="BM85" i="3"/>
  <c r="AT84" i="3"/>
  <c r="AR84" i="3"/>
  <c r="BI84" i="3"/>
  <c r="BN86" i="3"/>
  <c r="BD85" i="3"/>
  <c r="AQ85" i="3"/>
  <c r="BK87" i="3"/>
  <c r="AT85" i="3"/>
  <c r="BE84" i="3"/>
  <c r="BL86" i="3"/>
  <c r="BO84" i="3"/>
  <c r="BA85" i="3"/>
  <c r="BK84" i="3"/>
  <c r="AP85" i="3"/>
  <c r="BN88" i="3"/>
  <c r="BF87" i="3"/>
  <c r="BH88" i="3"/>
  <c r="BB87" i="3"/>
  <c r="AS88" i="3"/>
  <c r="AU85" i="3"/>
  <c r="BO86" i="3"/>
  <c r="BC85" i="3"/>
  <c r="BF86" i="3"/>
  <c r="AO86" i="3"/>
  <c r="BH86" i="3"/>
  <c r="BQ87" i="3"/>
  <c r="BK85" i="3"/>
  <c r="AZ86" i="3"/>
  <c r="AQ88" i="3"/>
  <c r="AT88" i="3"/>
  <c r="AK87" i="3"/>
  <c r="AM85" i="3"/>
  <c r="AM88" i="3"/>
  <c r="AN86" i="3"/>
  <c r="AI59" i="3"/>
  <c r="AI61" i="3"/>
  <c r="AI78" i="3"/>
  <c r="AJ75" i="3"/>
  <c r="AI74" i="3"/>
  <c r="AJ78" i="3"/>
  <c r="AK74" i="3"/>
  <c r="AI77" i="3"/>
  <c r="AJ77" i="3"/>
  <c r="AJ76" i="3"/>
  <c r="BO77" i="3"/>
  <c r="BD78" i="3"/>
  <c r="AY77" i="3"/>
  <c r="BJ77" i="3"/>
  <c r="AM78" i="3"/>
  <c r="BI76" i="3"/>
  <c r="AU78" i="3"/>
  <c r="AP75" i="3"/>
  <c r="AN77" i="3"/>
  <c r="AU75" i="3"/>
  <c r="AY78" i="3"/>
  <c r="AR75" i="3"/>
  <c r="BC77" i="3"/>
  <c r="BN76" i="3"/>
  <c r="BG76" i="3"/>
  <c r="BB74" i="3"/>
  <c r="BP78" i="3"/>
  <c r="BG75" i="3"/>
  <c r="AY74" i="3"/>
  <c r="AZ76" i="3"/>
  <c r="BN77" i="3"/>
  <c r="BJ76" i="3"/>
  <c r="BA78" i="3"/>
  <c r="BH78" i="3"/>
  <c r="BN78" i="3"/>
  <c r="BQ74" i="3"/>
  <c r="AO78" i="3"/>
  <c r="AV75" i="3"/>
  <c r="AW78" i="3"/>
  <c r="BM77" i="3"/>
  <c r="AP77" i="3"/>
  <c r="BK76" i="3"/>
  <c r="BF76" i="3"/>
  <c r="BK78" i="3"/>
  <c r="AN76" i="3"/>
  <c r="BI75" i="3"/>
  <c r="AN74" i="3"/>
  <c r="AO77" i="3"/>
  <c r="BB75" i="3"/>
  <c r="AM74" i="3"/>
  <c r="AL76" i="3"/>
  <c r="BO78" i="3"/>
  <c r="BP75" i="3"/>
  <c r="AL78" i="3"/>
  <c r="AX76" i="3"/>
  <c r="AS77" i="3"/>
  <c r="BD75" i="3"/>
  <c r="BC75" i="3"/>
  <c r="BF75" i="3"/>
  <c r="AN75" i="3"/>
  <c r="BO76" i="3"/>
  <c r="BQ76" i="3"/>
  <c r="AT76" i="3"/>
  <c r="AW76" i="3"/>
  <c r="BQ77" i="3"/>
  <c r="AO75" i="3"/>
  <c r="BI74" i="3"/>
  <c r="BP76" i="3"/>
  <c r="AQ74" i="3"/>
  <c r="BK75" i="3"/>
  <c r="BJ74" i="3"/>
  <c r="BI78" i="3"/>
  <c r="AW77" i="3"/>
  <c r="AS74" i="3"/>
  <c r="AR78" i="3"/>
  <c r="BH76" i="3"/>
  <c r="AS76" i="3"/>
  <c r="BD76" i="3"/>
  <c r="AQ77" i="3"/>
  <c r="AZ78" i="3"/>
  <c r="BF74" i="3"/>
  <c r="BJ78" i="3"/>
  <c r="AM76" i="3"/>
  <c r="AT75" i="3"/>
  <c r="BH75" i="3"/>
  <c r="AN78" i="3"/>
  <c r="BE77" i="3"/>
  <c r="BN74" i="3"/>
  <c r="BM74" i="3"/>
  <c r="AL74" i="3"/>
  <c r="BK77" i="3"/>
  <c r="BE74" i="3"/>
  <c r="AT74" i="3"/>
  <c r="AV76" i="3"/>
  <c r="BL76" i="3"/>
  <c r="BM78" i="3"/>
  <c r="AP76" i="3"/>
  <c r="AK77" i="3"/>
  <c r="AR76" i="3"/>
  <c r="BL75" i="3"/>
  <c r="BJ75" i="3"/>
  <c r="AO76" i="3"/>
  <c r="BL74" i="3"/>
  <c r="BH77" i="3"/>
  <c r="AZ75" i="3"/>
  <c r="AX74" i="3"/>
  <c r="BD74" i="3"/>
  <c r="AL75" i="3"/>
  <c r="BA74" i="3"/>
  <c r="BH74" i="3"/>
  <c r="BC78" i="3"/>
  <c r="BC74" i="3"/>
  <c r="BE78" i="3"/>
  <c r="AR77" i="3"/>
  <c r="BL78" i="3"/>
  <c r="AW74" i="3"/>
  <c r="AX77" i="3"/>
  <c r="BB77" i="3"/>
  <c r="BN75" i="3"/>
  <c r="AL77" i="3"/>
  <c r="BE76" i="3"/>
  <c r="BL77" i="3"/>
  <c r="AP78" i="3"/>
  <c r="AV74" i="3"/>
  <c r="BO75" i="3"/>
  <c r="AX78" i="3"/>
  <c r="AW75" i="3"/>
  <c r="BP74" i="3"/>
  <c r="AT77" i="3"/>
  <c r="BC76" i="3"/>
  <c r="BG74" i="3"/>
  <c r="BB76" i="3"/>
  <c r="BP77" i="3"/>
  <c r="BF78" i="3"/>
  <c r="AM75" i="3"/>
  <c r="BA77" i="3"/>
  <c r="AS78" i="3"/>
  <c r="AU77" i="3"/>
  <c r="BG78" i="3"/>
  <c r="AZ77" i="3"/>
  <c r="AV77" i="3"/>
  <c r="BE75" i="3"/>
  <c r="AU74" i="3"/>
  <c r="BM75" i="3"/>
  <c r="AQ78" i="3"/>
  <c r="BO74" i="3"/>
  <c r="AS75" i="3"/>
  <c r="AO74" i="3"/>
  <c r="BQ78" i="3"/>
  <c r="BK74" i="3"/>
  <c r="AK76" i="3"/>
  <c r="BI77" i="3"/>
  <c r="AK75" i="3"/>
  <c r="AZ74" i="3"/>
  <c r="BG77" i="3"/>
  <c r="AU76" i="3"/>
  <c r="BM76" i="3"/>
  <c r="AV78" i="3"/>
  <c r="BA76" i="3"/>
  <c r="AY75" i="3"/>
  <c r="AQ75" i="3"/>
  <c r="AQ76" i="3"/>
  <c r="BB78" i="3"/>
  <c r="AT78" i="3"/>
  <c r="BD77" i="3"/>
  <c r="AR74" i="3"/>
  <c r="AP74" i="3"/>
  <c r="BQ75" i="3"/>
  <c r="BF77" i="3"/>
  <c r="AM77" i="3"/>
  <c r="AX75" i="3"/>
  <c r="BA75" i="3"/>
  <c r="AY76" i="3"/>
  <c r="AK78" i="3"/>
  <c r="AI86" i="3"/>
  <c r="AI81" i="3"/>
  <c r="AI84" i="3"/>
  <c r="AI66" i="3"/>
  <c r="AI80" i="3"/>
  <c r="AI83" i="3"/>
  <c r="AI75" i="3"/>
  <c r="AI88" i="3"/>
  <c r="AI79" i="3"/>
  <c r="AI68" i="3"/>
  <c r="AI85" i="3"/>
  <c r="AI87" i="3"/>
  <c r="AI67" i="3"/>
  <c r="AI76" i="3"/>
  <c r="AI82" i="3"/>
  <c r="BP70" i="3"/>
  <c r="BE70" i="3"/>
  <c r="BO69" i="3"/>
  <c r="AY71" i="3"/>
  <c r="BD69" i="3"/>
  <c r="BQ70" i="3"/>
  <c r="BP73" i="3"/>
  <c r="BO73" i="3"/>
  <c r="BO72" i="3"/>
  <c r="BC71" i="3"/>
  <c r="AW72" i="3"/>
  <c r="AT72" i="3"/>
  <c r="AY72" i="3"/>
  <c r="BG72" i="3"/>
  <c r="BI69" i="3"/>
  <c r="AU73" i="3"/>
  <c r="AT70" i="3"/>
  <c r="AQ71" i="3"/>
  <c r="BB71" i="3"/>
  <c r="AO73" i="3"/>
  <c r="BI73" i="3"/>
  <c r="BA72" i="3"/>
  <c r="BH69" i="3"/>
  <c r="BB72" i="3"/>
  <c r="AJ70" i="3"/>
  <c r="AM73" i="3"/>
  <c r="BA70" i="3"/>
  <c r="AU71" i="3"/>
  <c r="AR69" i="3"/>
  <c r="AL73" i="3"/>
  <c r="AJ73" i="3"/>
  <c r="BN72" i="3"/>
  <c r="BA73" i="3"/>
  <c r="BA71" i="3"/>
  <c r="AT73" i="3"/>
  <c r="BD73" i="3"/>
  <c r="BJ73" i="3"/>
  <c r="BP69" i="3"/>
  <c r="BK70" i="3"/>
  <c r="BG69" i="3"/>
  <c r="BG70" i="3"/>
  <c r="AY70" i="3"/>
  <c r="BM70" i="3"/>
  <c r="AP71" i="3"/>
  <c r="BB73" i="3"/>
  <c r="BN70" i="3"/>
  <c r="BI71" i="3"/>
  <c r="AJ72" i="3"/>
  <c r="BC70" i="3"/>
  <c r="BQ72" i="3"/>
  <c r="BL70" i="3"/>
  <c r="BF71" i="3"/>
  <c r="BK73" i="3"/>
  <c r="AW70" i="3"/>
  <c r="BL71" i="3"/>
  <c r="AX71" i="3"/>
  <c r="AR73" i="3"/>
  <c r="BP72" i="3"/>
  <c r="AM71" i="3"/>
  <c r="AK69" i="3"/>
  <c r="BK72" i="3"/>
  <c r="AZ71" i="3"/>
  <c r="BK71" i="3"/>
  <c r="AX72" i="3"/>
  <c r="AO72" i="3"/>
  <c r="AS71" i="3"/>
  <c r="AP72" i="3"/>
  <c r="BE72" i="3"/>
  <c r="BO70" i="3"/>
  <c r="BN73" i="3"/>
  <c r="AQ72" i="3"/>
  <c r="AN70" i="3"/>
  <c r="BJ72" i="3"/>
  <c r="BJ71" i="3"/>
  <c r="BL72" i="3"/>
  <c r="AO71" i="3"/>
  <c r="BN71" i="3"/>
  <c r="BI72" i="3"/>
  <c r="BC73" i="3"/>
  <c r="AP73" i="3"/>
  <c r="BN69" i="3"/>
  <c r="AQ73" i="3"/>
  <c r="AT71" i="3"/>
  <c r="BL69" i="3"/>
  <c r="AS72" i="3"/>
  <c r="AV72" i="3"/>
  <c r="BQ71" i="3"/>
  <c r="AQ69" i="3"/>
  <c r="AR71" i="3"/>
  <c r="AK71" i="3"/>
  <c r="AK73" i="3"/>
  <c r="AZ72" i="3"/>
  <c r="BD71" i="3"/>
  <c r="AX69" i="3"/>
  <c r="AU72" i="3"/>
  <c r="AR70" i="3"/>
  <c r="AN73" i="3"/>
  <c r="BM73" i="3"/>
  <c r="AZ70" i="3"/>
  <c r="AX70" i="3"/>
  <c r="AM70" i="3"/>
  <c r="BG71" i="3"/>
  <c r="BJ70" i="3"/>
  <c r="BH73" i="3"/>
  <c r="AW71" i="3"/>
  <c r="BI70" i="3"/>
  <c r="BE71" i="3"/>
  <c r="BG73" i="3"/>
  <c r="AY69" i="3"/>
  <c r="BM69" i="3"/>
  <c r="BO71" i="3"/>
  <c r="BE69" i="3"/>
  <c r="AS69" i="3"/>
  <c r="BC72" i="3"/>
  <c r="AL72" i="3"/>
  <c r="AZ73" i="3"/>
  <c r="AV70" i="3"/>
  <c r="AL71" i="3"/>
  <c r="AS73" i="3"/>
  <c r="BH70" i="3"/>
  <c r="BF73" i="3"/>
  <c r="AM69" i="3"/>
  <c r="BH71" i="3"/>
  <c r="BM71" i="3"/>
  <c r="AT69" i="3"/>
  <c r="AK70" i="3"/>
  <c r="AP69" i="3"/>
  <c r="AO69" i="3"/>
  <c r="AV73" i="3"/>
  <c r="BL73" i="3"/>
  <c r="AZ69" i="3"/>
  <c r="BD70" i="3"/>
  <c r="AJ71" i="3"/>
  <c r="AN71" i="3"/>
  <c r="AM72" i="3"/>
  <c r="AO70" i="3"/>
  <c r="BQ69" i="3"/>
  <c r="BF72" i="3"/>
  <c r="BE73" i="3"/>
  <c r="BD72" i="3"/>
  <c r="AW69" i="3"/>
  <c r="AY73" i="3"/>
  <c r="AV69" i="3"/>
  <c r="AS70" i="3"/>
  <c r="AN69" i="3"/>
  <c r="AN72" i="3"/>
  <c r="BP71" i="3"/>
  <c r="AQ70" i="3"/>
  <c r="AX73" i="3"/>
  <c r="AU69" i="3"/>
  <c r="BH72" i="3"/>
  <c r="BF70" i="3"/>
  <c r="AU70" i="3"/>
  <c r="BA69" i="3"/>
  <c r="AL69" i="3"/>
  <c r="BK69" i="3"/>
  <c r="AV71" i="3"/>
  <c r="BC69" i="3"/>
  <c r="AL70" i="3"/>
  <c r="AP70" i="3"/>
  <c r="AR72" i="3"/>
  <c r="BJ69" i="3"/>
  <c r="BB70" i="3"/>
  <c r="AW73" i="3"/>
  <c r="BF69" i="3"/>
  <c r="BB69" i="3"/>
  <c r="AJ69" i="3"/>
  <c r="AK72" i="3"/>
  <c r="BM72" i="3"/>
  <c r="BQ73" i="3"/>
  <c r="AI73" i="3"/>
  <c r="AI71" i="3"/>
  <c r="AI70" i="3"/>
  <c r="AI69" i="3"/>
  <c r="AI72" i="3"/>
  <c r="AL23" i="3"/>
  <c r="AR65" i="3"/>
  <c r="BE65" i="3"/>
  <c r="BA65" i="3"/>
  <c r="BG65" i="3"/>
  <c r="BI65" i="3"/>
  <c r="BD65" i="3"/>
  <c r="BN65" i="3"/>
  <c r="AT65" i="3"/>
  <c r="BM65" i="3"/>
  <c r="AW65" i="3"/>
  <c r="AV65" i="3"/>
  <c r="BL65" i="3"/>
  <c r="BF65" i="3"/>
  <c r="AI65" i="3"/>
  <c r="AP65" i="3"/>
  <c r="AS65" i="3"/>
  <c r="AI25" i="3"/>
  <c r="AI44" i="3"/>
  <c r="AI33" i="3"/>
  <c r="AI42" i="3"/>
  <c r="AI32" i="3"/>
  <c r="AI30" i="3"/>
  <c r="AI28" i="3"/>
  <c r="AI40" i="3"/>
  <c r="AI36" i="3"/>
  <c r="AI29" i="3"/>
  <c r="AI39" i="3"/>
  <c r="AI46" i="3"/>
  <c r="AI27" i="3"/>
  <c r="AI37" i="3"/>
  <c r="AI31" i="3"/>
  <c r="AI26" i="3"/>
  <c r="AI47" i="3"/>
  <c r="AI20" i="3"/>
  <c r="AI19" i="3"/>
  <c r="AI45" i="3"/>
  <c r="AI48" i="3"/>
  <c r="AI21" i="3"/>
  <c r="AI34" i="3"/>
  <c r="AI14" i="3"/>
  <c r="AI15" i="3"/>
  <c r="AI23" i="3"/>
  <c r="AI50" i="3"/>
  <c r="AI49" i="3"/>
  <c r="AI35" i="3"/>
  <c r="AI24" i="3"/>
  <c r="AI43" i="3"/>
  <c r="AI41" i="3"/>
  <c r="AI38" i="3"/>
  <c r="AI13" i="3"/>
  <c r="AI18" i="3"/>
  <c r="AK65" i="3"/>
  <c r="AM31" i="3" l="1"/>
  <c r="BO31" i="3"/>
  <c r="BK31" i="3"/>
  <c r="AZ31" i="3"/>
  <c r="BT31" i="3"/>
  <c r="BJ31" i="3"/>
  <c r="BE31" i="3"/>
  <c r="BI31" i="3"/>
  <c r="AK31" i="3"/>
  <c r="AR31" i="3"/>
  <c r="AP31" i="3"/>
  <c r="BM31" i="3"/>
  <c r="AQ31" i="3"/>
  <c r="BP31" i="3"/>
  <c r="BQ31" i="3"/>
  <c r="BB31" i="3"/>
  <c r="AT31" i="3"/>
  <c r="AL31" i="3"/>
  <c r="AO31" i="3"/>
  <c r="AS31" i="3"/>
  <c r="AW31" i="3"/>
  <c r="BS31" i="3"/>
  <c r="BH31" i="3"/>
  <c r="AN31" i="3"/>
  <c r="BN31" i="3"/>
  <c r="AX31" i="3"/>
  <c r="BF31" i="3"/>
  <c r="AY31" i="3"/>
  <c r="BL31" i="3"/>
  <c r="BD31" i="3"/>
  <c r="BG31" i="3"/>
  <c r="BU31" i="3"/>
  <c r="AU31" i="3"/>
  <c r="BA31" i="3"/>
  <c r="BC31" i="3"/>
  <c r="BR31" i="3"/>
  <c r="BV31" i="3"/>
  <c r="AV31" i="3"/>
  <c r="BC65" i="3"/>
  <c r="BO65" i="3"/>
  <c r="AZ65" i="3"/>
  <c r="BH65" i="3"/>
  <c r="BP65" i="3"/>
  <c r="BK65" i="3"/>
  <c r="BQ65" i="3"/>
  <c r="AY65" i="3"/>
  <c r="BB65" i="3"/>
  <c r="BJ65" i="3"/>
  <c r="AX65" i="3"/>
  <c r="AU65" i="3"/>
  <c r="AQ65" i="3"/>
  <c r="AI17" i="3"/>
  <c r="BL17" i="3"/>
  <c r="BG17" i="3"/>
  <c r="BI17" i="3"/>
  <c r="AY17" i="3"/>
  <c r="I107" i="2"/>
  <c r="I83" i="2"/>
  <c r="AN32" i="3"/>
  <c r="I65" i="2"/>
  <c r="BC17" i="3"/>
  <c r="BR17" i="3"/>
  <c r="AT16" i="3"/>
  <c r="BN17" i="3"/>
  <c r="BQ17" i="3"/>
  <c r="BC16" i="3"/>
  <c r="BV17" i="3"/>
  <c r="BA17" i="3"/>
  <c r="BE16" i="3"/>
  <c r="BD17" i="3"/>
  <c r="AW17" i="3"/>
  <c r="BJ17" i="3"/>
  <c r="AV16" i="3"/>
  <c r="BS17" i="3"/>
  <c r="AT17" i="3"/>
  <c r="AV17" i="3"/>
  <c r="BM17" i="3"/>
  <c r="BH17" i="3"/>
  <c r="AZ17" i="3"/>
  <c r="BU17" i="3"/>
  <c r="BE17" i="3"/>
  <c r="BT17" i="3"/>
  <c r="AX17" i="3"/>
  <c r="AO65" i="3"/>
  <c r="AJ65" i="3"/>
  <c r="BG21" i="3"/>
  <c r="AK23" i="3"/>
  <c r="AJ23" i="3"/>
  <c r="BB16" i="3"/>
  <c r="AK19" i="3"/>
  <c r="AK20" i="3"/>
  <c r="AJ20" i="3"/>
  <c r="AJ19" i="3"/>
  <c r="BB21" i="3"/>
  <c r="BU21" i="3"/>
  <c r="BU16" i="3"/>
  <c r="BL16" i="3"/>
  <c r="BF16" i="3"/>
  <c r="BR16" i="3"/>
  <c r="BM16" i="3"/>
  <c r="BG16" i="3"/>
  <c r="BK16" i="3"/>
  <c r="AX16" i="3"/>
  <c r="BA21" i="3"/>
  <c r="BH21" i="3"/>
  <c r="AW16" i="3"/>
  <c r="BS16" i="3"/>
  <c r="BP21" i="3"/>
  <c r="BO16" i="3"/>
  <c r="BV16" i="3"/>
  <c r="BI16" i="3"/>
  <c r="BC19" i="3"/>
  <c r="BR19" i="3"/>
  <c r="BO19" i="3"/>
  <c r="BU19" i="3"/>
  <c r="BN19" i="3"/>
  <c r="BF19" i="3"/>
  <c r="BL19" i="3"/>
  <c r="AZ19" i="3"/>
  <c r="BQ19" i="3"/>
  <c r="BV19" i="3"/>
  <c r="BP19" i="3"/>
  <c r="BI19" i="3"/>
  <c r="BH19" i="3"/>
  <c r="AX19" i="3"/>
  <c r="BS19" i="3"/>
  <c r="AY19" i="3"/>
  <c r="BT19" i="3"/>
  <c r="BK19" i="3"/>
  <c r="AV19" i="3"/>
  <c r="BA19" i="3"/>
  <c r="BE19" i="3"/>
  <c r="BD19" i="3"/>
  <c r="BG19" i="3"/>
  <c r="BB19" i="3"/>
  <c r="BS20" i="3"/>
  <c r="AY20" i="3"/>
  <c r="BC20" i="3"/>
  <c r="BJ19" i="3"/>
  <c r="BM19" i="3"/>
  <c r="BK20" i="3"/>
  <c r="BT20" i="3"/>
  <c r="BI20" i="3"/>
  <c r="BO20" i="3"/>
  <c r="AV20" i="3"/>
  <c r="BR20" i="3"/>
  <c r="BD20" i="3"/>
  <c r="BV20" i="3"/>
  <c r="BE20" i="3"/>
  <c r="AZ20" i="3"/>
  <c r="BB20" i="3"/>
  <c r="AW20" i="3"/>
  <c r="BG20" i="3"/>
  <c r="BM20" i="3"/>
  <c r="BU20" i="3"/>
  <c r="BL20" i="3"/>
  <c r="BQ20" i="3"/>
  <c r="AX20" i="3"/>
  <c r="BN20" i="3"/>
  <c r="BH20" i="3"/>
  <c r="BA20" i="3"/>
  <c r="AW19" i="3"/>
  <c r="BP20" i="3"/>
  <c r="BJ20" i="3"/>
  <c r="BF20" i="3"/>
  <c r="AR19" i="3"/>
  <c r="AP20" i="3"/>
  <c r="AL19" i="3"/>
  <c r="AT19" i="3"/>
  <c r="AS20" i="3"/>
  <c r="AO20" i="3"/>
  <c r="AN17" i="3"/>
  <c r="AP17" i="3"/>
  <c r="AM17" i="3"/>
  <c r="AQ17" i="3"/>
  <c r="AS19" i="3"/>
  <c r="AQ19" i="3"/>
  <c r="AR20" i="3"/>
  <c r="AQ20" i="3"/>
  <c r="AU20" i="3"/>
  <c r="AO19" i="3"/>
  <c r="AS17" i="3"/>
  <c r="AT20" i="3"/>
  <c r="AP19" i="3"/>
  <c r="AM20" i="3"/>
  <c r="AU19" i="3"/>
  <c r="AN19" i="3"/>
  <c r="AO17" i="3"/>
  <c r="AL17" i="3"/>
  <c r="AL20" i="3"/>
  <c r="BP16" i="3"/>
  <c r="BT16" i="3"/>
  <c r="BK67" i="3"/>
  <c r="AU67" i="3"/>
  <c r="BC67" i="3"/>
  <c r="AW67" i="3"/>
  <c r="BE67" i="3"/>
  <c r="AV67" i="3"/>
  <c r="BM67" i="3"/>
  <c r="AT67" i="3"/>
  <c r="BJ67" i="3"/>
  <c r="AZ67" i="3"/>
  <c r="BA67" i="3"/>
  <c r="BQ67" i="3"/>
  <c r="BD67" i="3"/>
  <c r="AY67" i="3"/>
  <c r="BF67" i="3"/>
  <c r="BH67" i="3"/>
  <c r="BO67" i="3"/>
  <c r="BP67" i="3"/>
  <c r="BB67" i="3"/>
  <c r="BG67" i="3"/>
  <c r="BL67" i="3"/>
  <c r="AX67" i="3"/>
  <c r="BI67" i="3"/>
  <c r="BN67" i="3"/>
  <c r="AR67" i="3"/>
  <c r="AL67" i="3"/>
  <c r="AL65" i="3"/>
  <c r="AK67" i="3"/>
  <c r="AO67" i="3"/>
  <c r="AS67" i="3"/>
  <c r="AN65" i="3"/>
  <c r="AP67" i="3"/>
  <c r="AN67" i="3"/>
  <c r="AQ67" i="3"/>
  <c r="AM65" i="3"/>
  <c r="BD16" i="3"/>
  <c r="BA16" i="3"/>
  <c r="BJ23" i="3"/>
  <c r="BC23" i="3"/>
  <c r="BS23" i="3"/>
  <c r="BP23" i="3"/>
  <c r="BA23" i="3"/>
  <c r="BF23" i="3"/>
  <c r="BO23" i="3"/>
  <c r="AV23" i="3"/>
  <c r="BM23" i="3"/>
  <c r="BG23" i="3"/>
  <c r="AW23" i="3"/>
  <c r="BL23" i="3"/>
  <c r="AY23" i="3"/>
  <c r="BI23" i="3"/>
  <c r="BQ23" i="3"/>
  <c r="AZ23" i="3"/>
  <c r="BU23" i="3"/>
  <c r="BK23" i="3"/>
  <c r="BN23" i="3"/>
  <c r="BE23" i="3"/>
  <c r="BR23" i="3"/>
  <c r="BB23" i="3"/>
  <c r="BV23" i="3"/>
  <c r="BH23" i="3"/>
  <c r="BT23" i="3"/>
  <c r="BD23" i="3"/>
  <c r="AX23" i="3"/>
  <c r="AR23" i="3"/>
  <c r="AS23" i="3"/>
  <c r="AQ23" i="3"/>
  <c r="AM23" i="3"/>
  <c r="AN23" i="3"/>
  <c r="AU23" i="3"/>
  <c r="AO23" i="3"/>
  <c r="AT23" i="3"/>
  <c r="AN20" i="3"/>
  <c r="AM19" i="3"/>
  <c r="AI22" i="3"/>
  <c r="AP23" i="3"/>
  <c r="AY16" i="3"/>
  <c r="AK17" i="3"/>
  <c r="AI64" i="3"/>
  <c r="AM67" i="3"/>
  <c r="AI16" i="3"/>
  <c r="BF93" i="3"/>
  <c r="AZ16" i="3"/>
  <c r="BN16" i="3"/>
  <c r="BJ16" i="3"/>
  <c r="BQ16" i="3"/>
  <c r="AU66" i="3"/>
  <c r="BA66" i="3"/>
  <c r="AX66" i="3"/>
  <c r="AY66" i="3"/>
  <c r="AT66" i="3"/>
  <c r="BD66" i="3"/>
  <c r="AS66" i="3"/>
  <c r="AR66" i="3"/>
  <c r="BE66" i="3"/>
  <c r="AV66" i="3"/>
  <c r="BQ66" i="3"/>
  <c r="BO66" i="3"/>
  <c r="BB66" i="3"/>
  <c r="BI66" i="3"/>
  <c r="BJ66" i="3"/>
  <c r="AZ66" i="3"/>
  <c r="AW66" i="3"/>
  <c r="BG66" i="3"/>
  <c r="BC66" i="3"/>
  <c r="BL66" i="3"/>
  <c r="BN66" i="3"/>
  <c r="BK66" i="3"/>
  <c r="BM66" i="3"/>
  <c r="BH66" i="3"/>
  <c r="BF66" i="3"/>
  <c r="BP66" i="3"/>
  <c r="AO66" i="3"/>
  <c r="AN66" i="3"/>
  <c r="AM66" i="3"/>
  <c r="AJ66" i="3"/>
  <c r="AQ66" i="3"/>
  <c r="AK66" i="3"/>
  <c r="AP66" i="3"/>
  <c r="AL18" i="3"/>
  <c r="BV18" i="3"/>
  <c r="AV18" i="3"/>
  <c r="BN18" i="3"/>
  <c r="BA18" i="3"/>
  <c r="BC18" i="3"/>
  <c r="AY18" i="3"/>
  <c r="BJ18" i="3"/>
  <c r="BT18" i="3"/>
  <c r="BG18" i="3"/>
  <c r="BO18" i="3"/>
  <c r="BP18" i="3"/>
  <c r="BF18" i="3"/>
  <c r="BQ18" i="3"/>
  <c r="BH18" i="3"/>
  <c r="AT18" i="3"/>
  <c r="BM18" i="3"/>
  <c r="AW18" i="3"/>
  <c r="BD18" i="3"/>
  <c r="BL18" i="3"/>
  <c r="BS18" i="3"/>
  <c r="AU18" i="3"/>
  <c r="BK18" i="3"/>
  <c r="AX18" i="3"/>
  <c r="BE18" i="3"/>
  <c r="BR18" i="3"/>
  <c r="BB18" i="3"/>
  <c r="BU18" i="3"/>
  <c r="AZ18" i="3"/>
  <c r="BI18" i="3"/>
  <c r="AR16" i="3"/>
  <c r="AK18" i="3"/>
  <c r="AM16" i="3"/>
  <c r="AS16" i="3"/>
  <c r="AQ18" i="3"/>
  <c r="AP18" i="3"/>
  <c r="AS18" i="3"/>
  <c r="AN16" i="3"/>
  <c r="AN18" i="3"/>
  <c r="AO18" i="3"/>
  <c r="AR18" i="3"/>
  <c r="AP16" i="3"/>
  <c r="AJ16" i="3"/>
  <c r="AM18" i="3"/>
  <c r="AL16" i="3"/>
  <c r="AK16" i="3"/>
  <c r="AQ16" i="3"/>
  <c r="AO16" i="3"/>
  <c r="AJ18" i="3"/>
  <c r="AM64" i="3"/>
  <c r="AL66" i="3"/>
  <c r="D47" i="3"/>
  <c r="BH91" i="3"/>
  <c r="AL92" i="3"/>
  <c r="BB89" i="3"/>
  <c r="AU93" i="3"/>
  <c r="AO89" i="3"/>
  <c r="BG93" i="3"/>
  <c r="BG92" i="3"/>
  <c r="BJ22" i="3"/>
  <c r="BF22" i="3"/>
  <c r="AX22" i="3"/>
  <c r="AZ22" i="3"/>
  <c r="BO22" i="3"/>
  <c r="BS22" i="3"/>
  <c r="BV22" i="3"/>
  <c r="BA22" i="3"/>
  <c r="BC22" i="3"/>
  <c r="BG22" i="3"/>
  <c r="BR22" i="3"/>
  <c r="AT22" i="3"/>
  <c r="BD22" i="3"/>
  <c r="AY22" i="3"/>
  <c r="BI22" i="3"/>
  <c r="BQ22" i="3"/>
  <c r="BE22" i="3"/>
  <c r="AW22" i="3"/>
  <c r="BU22" i="3"/>
  <c r="BM22" i="3"/>
  <c r="AV22" i="3"/>
  <c r="BP22" i="3"/>
  <c r="AU22" i="3"/>
  <c r="BK22" i="3"/>
  <c r="BT22" i="3"/>
  <c r="BB22" i="3"/>
  <c r="BN22" i="3"/>
  <c r="BH22" i="3"/>
  <c r="BL22" i="3"/>
  <c r="AM22" i="3"/>
  <c r="AO22" i="3"/>
  <c r="AJ22" i="3"/>
  <c r="AQ21" i="3"/>
  <c r="AS22" i="3"/>
  <c r="AO21" i="3"/>
  <c r="AL22" i="3"/>
  <c r="AQ22" i="3"/>
  <c r="AM21" i="3"/>
  <c r="AR21" i="3"/>
  <c r="AR22" i="3"/>
  <c r="AP21" i="3"/>
  <c r="AJ21" i="3"/>
  <c r="AP22" i="3"/>
  <c r="AN22" i="3"/>
  <c r="AN21" i="3"/>
  <c r="AL21" i="3"/>
  <c r="AK22" i="3"/>
  <c r="AS21" i="3"/>
  <c r="BR46" i="3"/>
  <c r="BK46" i="3"/>
  <c r="BS46" i="3"/>
  <c r="BL46" i="3"/>
  <c r="BA46" i="3"/>
  <c r="BM46" i="3"/>
  <c r="AW46" i="3"/>
  <c r="AZ46" i="3"/>
  <c r="BI46" i="3"/>
  <c r="BC46" i="3"/>
  <c r="AY46" i="3"/>
  <c r="BQ46" i="3"/>
  <c r="BG46" i="3"/>
  <c r="BP46" i="3"/>
  <c r="BO46" i="3"/>
  <c r="AT46" i="3"/>
  <c r="BN46" i="3"/>
  <c r="BJ46" i="3"/>
  <c r="BU46" i="3"/>
  <c r="AU46" i="3"/>
  <c r="BF46" i="3"/>
  <c r="BV46" i="3"/>
  <c r="BE46" i="3"/>
  <c r="BH46" i="3"/>
  <c r="BD46" i="3"/>
  <c r="BT46" i="3"/>
  <c r="AV46" i="3"/>
  <c r="AX46" i="3"/>
  <c r="BB46" i="3"/>
  <c r="AS46" i="3"/>
  <c r="AR46" i="3"/>
  <c r="AM46" i="3"/>
  <c r="AK46" i="3"/>
  <c r="AL46" i="3"/>
  <c r="AJ46" i="3"/>
  <c r="AQ46" i="3"/>
  <c r="AP46" i="3"/>
  <c r="AO46" i="3"/>
  <c r="AZ21" i="3"/>
  <c r="AT21" i="3"/>
  <c r="BM21" i="3"/>
  <c r="AY21" i="3"/>
  <c r="BF91" i="3"/>
  <c r="AY92" i="3"/>
  <c r="AN91" i="3"/>
  <c r="AT92" i="3"/>
  <c r="AS90" i="3"/>
  <c r="BM93" i="3"/>
  <c r="AY91" i="3"/>
  <c r="AW89" i="3"/>
  <c r="BI93" i="3"/>
  <c r="BP93" i="3"/>
  <c r="BK92" i="3"/>
  <c r="BB93" i="3"/>
  <c r="BJ89" i="3"/>
  <c r="AJ93" i="3"/>
  <c r="AR92" i="3"/>
  <c r="AV90" i="3"/>
  <c r="AO90" i="3"/>
  <c r="BD92" i="3"/>
  <c r="BQ93" i="3"/>
  <c r="AQ92" i="3"/>
  <c r="BP90" i="3"/>
  <c r="AJ91" i="3"/>
  <c r="AJ90" i="3"/>
  <c r="AS91" i="3"/>
  <c r="AI92" i="3"/>
  <c r="AN89" i="3"/>
  <c r="BO91" i="3"/>
  <c r="AQ91" i="3"/>
  <c r="BE90" i="3"/>
  <c r="BC91" i="3"/>
  <c r="BL93" i="3"/>
  <c r="BL90" i="3"/>
  <c r="BB91" i="3"/>
  <c r="AL93" i="3"/>
  <c r="AN92" i="3"/>
  <c r="BQ90" i="3"/>
  <c r="AX93" i="3"/>
  <c r="AW92" i="3"/>
  <c r="BN89" i="3"/>
  <c r="BL92" i="3"/>
  <c r="BM91" i="3"/>
  <c r="AX92" i="3"/>
  <c r="BE89" i="3"/>
  <c r="BH89" i="3"/>
  <c r="BJ93" i="3"/>
  <c r="AT89" i="3"/>
  <c r="AS89" i="3"/>
  <c r="BF89" i="3"/>
  <c r="BC93" i="3"/>
  <c r="AX90" i="3"/>
  <c r="BC92" i="3"/>
  <c r="BH92" i="3"/>
  <c r="BN93" i="3"/>
  <c r="BJ92" i="3"/>
  <c r="AY89" i="3"/>
  <c r="BC90" i="3"/>
  <c r="AK93" i="3"/>
  <c r="AK89" i="3"/>
  <c r="BH93" i="3"/>
  <c r="AI93" i="3"/>
  <c r="BI89" i="3"/>
  <c r="AX91" i="3"/>
  <c r="BL91" i="3"/>
  <c r="AP91" i="3"/>
  <c r="BB90" i="3"/>
  <c r="BE91" i="3"/>
  <c r="BG91" i="3"/>
  <c r="BM89" i="3"/>
  <c r="AW91" i="3"/>
  <c r="AV89" i="3"/>
  <c r="BE93" i="3"/>
  <c r="AZ93" i="3"/>
  <c r="BQ89" i="3"/>
  <c r="BC89" i="3"/>
  <c r="AL91" i="3"/>
  <c r="AU90" i="3"/>
  <c r="BA93" i="3"/>
  <c r="BQ92" i="3"/>
  <c r="AP89" i="3"/>
  <c r="BA89" i="3"/>
  <c r="AQ89" i="3"/>
  <c r="BK89" i="3"/>
  <c r="AI89" i="3"/>
  <c r="BM90" i="3"/>
  <c r="AQ93" i="3"/>
  <c r="BO93" i="3"/>
  <c r="AT93" i="3"/>
  <c r="BG90" i="3"/>
  <c r="AW93" i="3"/>
  <c r="AS92" i="3"/>
  <c r="AK90" i="3"/>
  <c r="AP90" i="3"/>
  <c r="AU92" i="3"/>
  <c r="BO92" i="3"/>
  <c r="AO92" i="3"/>
  <c r="BA91" i="3"/>
  <c r="BN90" i="3"/>
  <c r="AZ89" i="3"/>
  <c r="BK93" i="3"/>
  <c r="AU89" i="3"/>
  <c r="BP91" i="3"/>
  <c r="BP89" i="3"/>
  <c r="BF92" i="3"/>
  <c r="AM89" i="3"/>
  <c r="AN90" i="3"/>
  <c r="AJ92" i="3"/>
  <c r="AI90" i="3"/>
  <c r="AT91" i="3"/>
  <c r="AS93" i="3"/>
  <c r="AZ90" i="3"/>
  <c r="BD89" i="3"/>
  <c r="BO90" i="3"/>
  <c r="AU91" i="3"/>
  <c r="BP92" i="3"/>
  <c r="BA92" i="3"/>
  <c r="BD91" i="3"/>
  <c r="BO89" i="3"/>
  <c r="BN91" i="3"/>
  <c r="BK90" i="3"/>
  <c r="AR93" i="3"/>
  <c r="AM92" i="3"/>
  <c r="AL89" i="3"/>
  <c r="AI91" i="3"/>
  <c r="BH90" i="3"/>
  <c r="AP93" i="3"/>
  <c r="AO91" i="3"/>
  <c r="AQ90" i="3"/>
  <c r="AY93" i="3"/>
  <c r="AR89" i="3"/>
  <c r="AP92" i="3"/>
  <c r="BK91" i="3"/>
  <c r="AV92" i="3"/>
  <c r="BI92" i="3"/>
  <c r="AV93" i="3"/>
  <c r="BD90" i="3"/>
  <c r="AL90" i="3"/>
  <c r="AN93" i="3"/>
  <c r="AR90" i="3"/>
  <c r="AV91" i="3"/>
  <c r="BI90" i="3"/>
  <c r="AY90" i="3"/>
  <c r="AZ91" i="3"/>
  <c r="BE92" i="3"/>
  <c r="BJ90" i="3"/>
  <c r="BL89" i="3"/>
  <c r="AZ92" i="3"/>
  <c r="AO93" i="3"/>
  <c r="BB92" i="3"/>
  <c r="AW90" i="3"/>
  <c r="AK92" i="3"/>
  <c r="AM93" i="3"/>
  <c r="BM92" i="3"/>
  <c r="BD93" i="3"/>
  <c r="AT90" i="3"/>
  <c r="BQ91" i="3"/>
  <c r="BF90" i="3"/>
  <c r="BJ91" i="3"/>
  <c r="AR91" i="3"/>
  <c r="BN92" i="3"/>
  <c r="BA90" i="3"/>
  <c r="AX89" i="3"/>
  <c r="BI91" i="3"/>
  <c r="BG89" i="3"/>
  <c r="AJ89" i="3"/>
  <c r="AK91" i="3"/>
  <c r="AM91" i="3"/>
  <c r="AY94" i="3" l="1"/>
  <c r="BL96" i="3"/>
  <c r="AY96" i="3"/>
  <c r="AY98" i="3"/>
  <c r="AY97" i="3"/>
  <c r="BD96" i="3"/>
  <c r="BO97" i="3"/>
  <c r="AK95" i="3"/>
  <c r="AY95" i="3"/>
  <c r="BL94" i="3"/>
  <c r="AU94" i="3"/>
  <c r="BD94" i="3"/>
  <c r="BI96" i="3"/>
  <c r="BK97" i="3"/>
  <c r="BA95" i="3"/>
  <c r="BB98" i="3"/>
  <c r="BH98" i="3"/>
  <c r="BG97" i="3"/>
  <c r="AN94" i="3"/>
  <c r="AM96" i="3"/>
  <c r="AN98" i="3"/>
  <c r="BC98" i="3"/>
  <c r="AX98" i="3"/>
  <c r="AR94" i="3"/>
  <c r="BA94" i="3"/>
  <c r="AU97" i="3"/>
  <c r="BO98" i="3"/>
  <c r="AV98" i="3"/>
  <c r="BE97" i="3"/>
  <c r="AO95" i="3"/>
  <c r="AP97" i="3"/>
  <c r="BL95" i="3"/>
  <c r="AM97" i="3"/>
  <c r="AK98" i="3"/>
  <c r="AK96" i="3"/>
  <c r="AL94" i="3"/>
  <c r="AJ98" i="3"/>
  <c r="AK94" i="3"/>
  <c r="AK97" i="3"/>
  <c r="AJ96" i="3"/>
  <c r="BH95" i="3"/>
  <c r="AL98" i="3"/>
  <c r="AO97" i="3"/>
  <c r="AL97" i="3"/>
  <c r="BO95" i="3"/>
  <c r="BD95" i="3"/>
  <c r="BD97" i="3"/>
  <c r="BE94" i="3"/>
  <c r="AL95" i="3"/>
  <c r="AL96" i="3"/>
  <c r="AP94" i="3"/>
  <c r="AQ94" i="3"/>
  <c r="BJ98" i="3"/>
  <c r="BN95" i="3"/>
  <c r="BH94" i="3"/>
  <c r="BG95" i="3"/>
  <c r="BD98" i="3"/>
  <c r="BE98" i="3"/>
  <c r="BL98" i="3"/>
  <c r="BH96" i="3"/>
  <c r="AU95" i="3"/>
  <c r="BH97" i="3"/>
  <c r="BG96" i="3"/>
  <c r="BL97" i="3"/>
  <c r="BG94" i="3"/>
  <c r="BG98" i="3"/>
  <c r="AO98" i="3"/>
  <c r="BN94" i="3"/>
  <c r="AQ98" i="3"/>
  <c r="BI97" i="3"/>
  <c r="BI98" i="3"/>
  <c r="BJ95" i="3"/>
  <c r="BJ96" i="3"/>
  <c r="AR97" i="3"/>
  <c r="BK94" i="3"/>
  <c r="AT96" i="3"/>
  <c r="BA96" i="3"/>
  <c r="BM95" i="3"/>
  <c r="AZ96" i="3"/>
  <c r="AI95" i="3"/>
  <c r="BF95" i="3"/>
  <c r="BQ94" i="3"/>
  <c r="AS95" i="3"/>
  <c r="BB96" i="3"/>
  <c r="BI95" i="3"/>
  <c r="AQ97" i="3"/>
  <c r="AQ96" i="3"/>
  <c r="BJ94" i="3"/>
  <c r="AV96" i="3"/>
  <c r="BC97" i="3"/>
  <c r="AQ95" i="3"/>
  <c r="BJ97" i="3"/>
  <c r="BN97" i="3"/>
  <c r="BN98" i="3"/>
  <c r="BC95" i="3"/>
  <c r="BI94" i="3"/>
  <c r="BC94" i="3"/>
  <c r="AX95" i="3"/>
  <c r="AV94" i="3"/>
  <c r="AV95" i="3"/>
  <c r="BC96" i="3"/>
  <c r="AR98" i="3"/>
  <c r="AV97" i="3"/>
  <c r="BK96" i="3"/>
  <c r="AZ94" i="3"/>
  <c r="BB95" i="3"/>
  <c r="AO96" i="3"/>
  <c r="AI94" i="3"/>
  <c r="BK95" i="3"/>
  <c r="BK98" i="3"/>
  <c r="AI96" i="3"/>
  <c r="BF96" i="3"/>
  <c r="AI97" i="3"/>
  <c r="AR95" i="3"/>
  <c r="AT94" i="3"/>
  <c r="BA98" i="3"/>
  <c r="BQ97" i="3"/>
  <c r="AJ95" i="3"/>
  <c r="BM94" i="3"/>
  <c r="BO94" i="3"/>
  <c r="BM98" i="3"/>
  <c r="AM98" i="3"/>
  <c r="AM95" i="3"/>
  <c r="AP96" i="3"/>
  <c r="BE96" i="3"/>
  <c r="AS97" i="3"/>
  <c r="AS94" i="3"/>
  <c r="AS96" i="3"/>
  <c r="BE95" i="3"/>
  <c r="BA97" i="3"/>
  <c r="AT98" i="3"/>
  <c r="BB97" i="3"/>
  <c r="BF97" i="3"/>
  <c r="AR96" i="3"/>
  <c r="BQ96" i="3"/>
  <c r="AW94" i="3"/>
  <c r="AN95" i="3"/>
  <c r="AP95" i="3"/>
  <c r="BP94" i="3"/>
  <c r="BB94" i="3"/>
  <c r="BF98" i="3"/>
  <c r="AT97" i="3"/>
  <c r="AI98" i="3"/>
  <c r="AT95" i="3"/>
  <c r="BQ98" i="3"/>
  <c r="AS98" i="3"/>
  <c r="BN96" i="3"/>
  <c r="AU98" i="3"/>
  <c r="BQ95" i="3"/>
  <c r="BF94" i="3"/>
  <c r="BM96" i="3"/>
  <c r="AZ97" i="3"/>
  <c r="AZ95" i="3"/>
  <c r="BM97" i="3"/>
  <c r="AZ98" i="3"/>
  <c r="BO96" i="3"/>
  <c r="AO94" i="3"/>
  <c r="AN97" i="3"/>
  <c r="AX97" i="3"/>
  <c r="AW98" i="3"/>
  <c r="BP96" i="3"/>
  <c r="BP98" i="3"/>
  <c r="AW96" i="3"/>
  <c r="AU96" i="3"/>
  <c r="AX96" i="3"/>
  <c r="BP97" i="3"/>
  <c r="AP98" i="3"/>
  <c r="AN96" i="3"/>
  <c r="AJ97" i="3"/>
  <c r="AW95" i="3"/>
  <c r="AM94" i="3"/>
  <c r="AJ94" i="3"/>
  <c r="AW97" i="3"/>
  <c r="AX94" i="3"/>
  <c r="BP95" i="3"/>
  <c r="AH98" i="3" l="1"/>
  <c r="AH95" i="3"/>
  <c r="AH97" i="3"/>
  <c r="AH94" i="3"/>
  <c r="AH96" i="3"/>
  <c r="D44" i="3" l="1"/>
  <c r="I13" i="3"/>
  <c r="H13" i="3" s="1"/>
  <c r="G13" i="3" s="1"/>
  <c r="F13" i="3" s="1"/>
  <c r="E13" i="3" s="1"/>
  <c r="AK13" i="3" l="1"/>
  <c r="AN12" i="3"/>
  <c r="AL12" i="3"/>
  <c r="AK12" i="3"/>
  <c r="AM12" i="3"/>
  <c r="AI12" i="3"/>
  <c r="BL12" i="3"/>
  <c r="BM12" i="3"/>
  <c r="BQ12" i="3"/>
  <c r="BV12" i="3"/>
  <c r="BC12" i="3"/>
  <c r="AZ12" i="3"/>
  <c r="AW12" i="3"/>
  <c r="BJ12" i="3"/>
  <c r="BR12" i="3"/>
  <c r="BA12" i="3"/>
  <c r="AX12" i="3"/>
  <c r="BG12" i="3"/>
  <c r="BP12" i="3"/>
  <c r="BI12" i="3"/>
  <c r="BE12" i="3"/>
  <c r="BT12" i="3"/>
  <c r="BN12" i="3"/>
  <c r="BH12" i="3"/>
  <c r="BS12" i="3"/>
  <c r="AV12" i="3"/>
  <c r="BO12" i="3"/>
  <c r="BF12" i="3"/>
  <c r="BB12" i="3"/>
  <c r="BK12" i="3"/>
  <c r="BU12" i="3"/>
  <c r="AY12" i="3"/>
  <c r="BD12" i="3"/>
  <c r="AT12" i="3"/>
  <c r="AO12" i="3"/>
  <c r="AU12" i="3"/>
  <c r="AP12" i="3"/>
  <c r="AR12" i="3"/>
  <c r="AS12" i="3"/>
  <c r="AQ12" i="3"/>
  <c r="AJ12" i="3"/>
  <c r="I59" i="2"/>
  <c r="O4" i="3" s="1"/>
  <c r="AM11" i="3"/>
  <c r="AL11" i="3"/>
  <c r="AK11" i="3"/>
  <c r="AJ11" i="3"/>
  <c r="BF11" i="3"/>
  <c r="AV11" i="3"/>
  <c r="AY11" i="3"/>
  <c r="BJ11" i="3"/>
  <c r="BV11" i="3"/>
  <c r="BB11" i="3"/>
  <c r="BE11" i="3"/>
  <c r="AX11" i="3"/>
  <c r="BR11" i="3"/>
  <c r="BU11" i="3"/>
  <c r="BT11" i="3"/>
  <c r="AT11" i="3"/>
  <c r="AW11" i="3"/>
  <c r="BK11" i="3"/>
  <c r="BL11" i="3"/>
  <c r="BD11" i="3"/>
  <c r="BI11" i="3"/>
  <c r="AZ11" i="3"/>
  <c r="BM11" i="3"/>
  <c r="AU11" i="3"/>
  <c r="BN11" i="3"/>
  <c r="BP11" i="3"/>
  <c r="BG11" i="3"/>
  <c r="BC11" i="3"/>
  <c r="BO11" i="3"/>
  <c r="BH11" i="3"/>
  <c r="BQ11" i="3"/>
  <c r="BS11" i="3"/>
  <c r="BA11" i="3"/>
  <c r="AS11" i="3"/>
  <c r="AO11" i="3"/>
  <c r="AP11" i="3"/>
  <c r="AN11" i="3"/>
  <c r="AQ11" i="3"/>
  <c r="AR11" i="3"/>
  <c r="AI11" i="3"/>
  <c r="D46" i="3"/>
  <c r="AJ55" i="3" l="1"/>
  <c r="AJ51" i="3"/>
  <c r="AJ54" i="3" s="1"/>
  <c r="AJ53" i="3"/>
  <c r="AJ52" i="3"/>
  <c r="AK51" i="3"/>
  <c r="AK54" i="3" s="1"/>
  <c r="AK53" i="3"/>
  <c r="AK55" i="3"/>
  <c r="AK52" i="3"/>
  <c r="AL52" i="3"/>
  <c r="AL51" i="3"/>
  <c r="AL54" i="3" s="1"/>
  <c r="AL55" i="3"/>
  <c r="AL53" i="3"/>
  <c r="AM52" i="3"/>
  <c r="AM55" i="3"/>
  <c r="AM53" i="3"/>
  <c r="AM51" i="3"/>
  <c r="AM54" i="3" s="1"/>
  <c r="AW52" i="3"/>
  <c r="AW53" i="3"/>
  <c r="AW55" i="3"/>
  <c r="AW51" i="3"/>
  <c r="AW54" i="3" s="1"/>
  <c r="BC51" i="3"/>
  <c r="BC54" i="3" s="1"/>
  <c r="BC52" i="3"/>
  <c r="BC55" i="3"/>
  <c r="BC53" i="3"/>
  <c r="AT52" i="3"/>
  <c r="AT55" i="3"/>
  <c r="AT53" i="3"/>
  <c r="AT51" i="3"/>
  <c r="AT54" i="3" s="1"/>
  <c r="BJ52" i="3"/>
  <c r="BJ51" i="3"/>
  <c r="BJ54" i="3" s="1"/>
  <c r="BJ53" i="3"/>
  <c r="BJ55" i="3"/>
  <c r="BL55" i="3"/>
  <c r="BL52" i="3"/>
  <c r="BL53" i="3"/>
  <c r="BL51" i="3"/>
  <c r="BL54" i="3" s="1"/>
  <c r="BK51" i="3"/>
  <c r="BK54" i="3" s="1"/>
  <c r="BK52" i="3"/>
  <c r="BK55" i="3"/>
  <c r="BK53" i="3"/>
  <c r="AV55" i="3"/>
  <c r="AV51" i="3"/>
  <c r="AV54" i="3" s="1"/>
  <c r="AV53" i="3"/>
  <c r="AV52" i="3"/>
  <c r="BO51" i="3"/>
  <c r="BO54" i="3" s="1"/>
  <c r="BO52" i="3"/>
  <c r="BO55" i="3"/>
  <c r="BO53" i="3"/>
  <c r="BF55" i="3"/>
  <c r="BF51" i="3"/>
  <c r="BF54" i="3" s="1"/>
  <c r="BF53" i="3"/>
  <c r="BF52" i="3"/>
  <c r="AR53" i="3"/>
  <c r="AR52" i="3"/>
  <c r="AR51" i="3"/>
  <c r="AR54" i="3" s="1"/>
  <c r="AR55" i="3"/>
  <c r="BG52" i="3"/>
  <c r="BG53" i="3"/>
  <c r="BG51" i="3"/>
  <c r="BG54" i="3" s="1"/>
  <c r="BG55" i="3"/>
  <c r="BT55" i="3"/>
  <c r="BT51" i="3"/>
  <c r="BT54" i="3" s="1"/>
  <c r="BT53" i="3"/>
  <c r="BT52" i="3"/>
  <c r="BS55" i="3"/>
  <c r="BS51" i="3"/>
  <c r="BS54" i="3" s="1"/>
  <c r="BS52" i="3"/>
  <c r="BS53" i="3"/>
  <c r="BQ53" i="3"/>
  <c r="BQ52" i="3"/>
  <c r="BQ51" i="3"/>
  <c r="BQ54" i="3" s="1"/>
  <c r="BQ55" i="3"/>
  <c r="AQ55" i="3"/>
  <c r="AQ51" i="3"/>
  <c r="AQ54" i="3" s="1"/>
  <c r="AQ52" i="3"/>
  <c r="AQ53" i="3"/>
  <c r="BU55" i="3"/>
  <c r="BU52" i="3"/>
  <c r="BU51" i="3"/>
  <c r="BU54" i="3" s="1"/>
  <c r="BU53" i="3"/>
  <c r="BN51" i="3"/>
  <c r="BN54" i="3" s="1"/>
  <c r="BN55" i="3"/>
  <c r="BN53" i="3"/>
  <c r="BN52" i="3"/>
  <c r="AP52" i="3"/>
  <c r="AP51" i="3"/>
  <c r="AP54" i="3" s="1"/>
  <c r="AP55" i="3"/>
  <c r="AP53" i="3"/>
  <c r="AX55" i="3"/>
  <c r="AX53" i="3"/>
  <c r="AX51" i="3"/>
  <c r="AX54" i="3" s="1"/>
  <c r="AX52" i="3"/>
  <c r="BB52" i="3"/>
  <c r="BB53" i="3"/>
  <c r="BB55" i="3"/>
  <c r="BB51" i="3"/>
  <c r="BB54" i="3" s="1"/>
  <c r="BD53" i="3"/>
  <c r="BD55" i="3"/>
  <c r="BD52" i="3"/>
  <c r="BD51" i="3"/>
  <c r="BD54" i="3" s="1"/>
  <c r="AY51" i="3"/>
  <c r="AY54" i="3" s="1"/>
  <c r="AY53" i="3"/>
  <c r="AY55" i="3"/>
  <c r="AY52" i="3"/>
  <c r="BH55" i="3"/>
  <c r="BH53" i="3"/>
  <c r="BH52" i="3"/>
  <c r="BH51" i="3"/>
  <c r="BH54" i="3" s="1"/>
  <c r="BP51" i="3"/>
  <c r="BP54" i="3" s="1"/>
  <c r="BP52" i="3"/>
  <c r="BP55" i="3"/>
  <c r="BP53" i="3"/>
  <c r="AN55" i="3"/>
  <c r="AN52" i="3"/>
  <c r="AN51" i="3"/>
  <c r="AN54" i="3" s="1"/>
  <c r="AN53" i="3"/>
  <c r="BR51" i="3"/>
  <c r="BR54" i="3" s="1"/>
  <c r="BR52" i="3"/>
  <c r="BR53" i="3"/>
  <c r="BR55" i="3"/>
  <c r="AU53" i="3"/>
  <c r="AU51" i="3"/>
  <c r="AU54" i="3" s="1"/>
  <c r="AU52" i="3"/>
  <c r="AU55" i="3"/>
  <c r="AO53" i="3"/>
  <c r="AO51" i="3"/>
  <c r="AO54" i="3" s="1"/>
  <c r="AO52" i="3"/>
  <c r="AO55" i="3"/>
  <c r="BM53" i="3"/>
  <c r="BM52" i="3"/>
  <c r="BM51" i="3"/>
  <c r="BM54" i="3" s="1"/>
  <c r="BM55" i="3"/>
  <c r="BE55" i="3"/>
  <c r="BE52" i="3"/>
  <c r="BE53" i="3"/>
  <c r="BE51" i="3"/>
  <c r="BE54" i="3" s="1"/>
  <c r="AS51" i="3"/>
  <c r="AS54" i="3" s="1"/>
  <c r="AS55" i="3"/>
  <c r="AS52" i="3"/>
  <c r="AS53" i="3"/>
  <c r="AZ53" i="3"/>
  <c r="AZ51" i="3"/>
  <c r="AZ54" i="3" s="1"/>
  <c r="AZ52" i="3"/>
  <c r="AZ55" i="3"/>
  <c r="BA53" i="3"/>
  <c r="BA51" i="3"/>
  <c r="BA54" i="3" s="1"/>
  <c r="BA52" i="3"/>
  <c r="BA55" i="3"/>
  <c r="BI52" i="3"/>
  <c r="BI51" i="3"/>
  <c r="BI54" i="3" s="1"/>
  <c r="BI53" i="3"/>
  <c r="BI55" i="3"/>
  <c r="BV52" i="3"/>
  <c r="BV51" i="3"/>
  <c r="BV54" i="3" s="1"/>
  <c r="BV55" i="3"/>
  <c r="BV53" i="3"/>
  <c r="AI55" i="3"/>
  <c r="AI51" i="3"/>
  <c r="AI53" i="3"/>
  <c r="AI52" i="3"/>
  <c r="AH52" i="3" l="1"/>
  <c r="AH53" i="3"/>
  <c r="AH55" i="3"/>
  <c r="AH51" i="3"/>
  <c r="AI54" i="3"/>
  <c r="AH54" i="3" s="1"/>
  <c r="D43" i="3" l="1"/>
  <c r="G35" i="2" l="1"/>
  <c r="G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José Luis Loperena Pérez</author>
    <author>iMac</author>
  </authors>
  <commentList>
    <comment ref="G35" authorId="0" shapeId="0" xr:uid="{38002AE1-6729-4572-873A-FC1880B9237E}">
      <text>
        <r>
          <rPr>
            <sz val="9"/>
            <color indexed="81"/>
            <rFont val="Calibri Light"/>
            <family val="2"/>
          </rPr>
          <t>En estas casillas aparece la puntuación obtenida según los datos que vaya añadiendo, restando los de los cargos que se repitan más de dos veces.</t>
        </r>
      </text>
    </comment>
    <comment ref="I122" authorId="0" shapeId="0" xr:uid="{0F1412C1-346E-457D-AE55-B4D0B6CB8344}">
      <text>
        <r>
          <rPr>
            <u/>
            <sz val="9"/>
            <color rgb="FF000000"/>
            <rFont val="Tahoma"/>
            <family val="2"/>
          </rPr>
          <t>Esta casilla solo puede validarse si ya hay directores canarios inscritos en sus celdas correspondientes.</t>
        </r>
        <r>
          <rPr>
            <sz val="9"/>
            <color rgb="FF000000"/>
            <rFont val="Tahoma"/>
            <family val="2"/>
          </rPr>
          <t xml:space="preserve">
</t>
        </r>
        <r>
          <rPr>
            <sz val="9"/>
            <color rgb="FF000000"/>
            <rFont val="Tahoma"/>
            <family val="2"/>
          </rPr>
          <t xml:space="preserve">
</t>
        </r>
        <r>
          <rPr>
            <sz val="9"/>
            <color rgb="FF000000"/>
            <rFont val="Tahoma"/>
            <family val="2"/>
          </rPr>
          <t xml:space="preserve">El/la director/a de la obra reúne los requisitos para puntuar como novel:
</t>
        </r>
        <r>
          <rPr>
            <sz val="9"/>
            <color rgb="FF000000"/>
            <rFont val="Tahoma"/>
            <family val="2"/>
          </rPr>
          <t xml:space="preserve">
</t>
        </r>
        <r>
          <rPr>
            <sz val="9"/>
            <color rgb="FF000000"/>
            <rFont val="Tahoma"/>
            <family val="2"/>
          </rPr>
          <t xml:space="preserve">- Si es la primera o segunda obra de largometraje como director/a
</t>
        </r>
        <r>
          <rPr>
            <sz val="9"/>
            <color rgb="FF000000"/>
            <rFont val="Tahoma"/>
            <family val="2"/>
          </rPr>
          <t xml:space="preserve">
</t>
        </r>
        <r>
          <rPr>
            <sz val="9"/>
            <color rgb="FF000000"/>
            <rFont val="Tahoma"/>
            <family val="2"/>
          </rPr>
          <t xml:space="preserve">- Si es canario/a o tiene la residencia fiscal en las Islas Canarias.
</t>
        </r>
        <r>
          <rPr>
            <sz val="9"/>
            <color rgb="FF000000"/>
            <rFont val="Tahoma"/>
            <family val="2"/>
          </rPr>
          <t xml:space="preserve">
</t>
        </r>
        <r>
          <rPr>
            <sz val="9"/>
            <color rgb="FF000000"/>
            <rFont val="Tahoma"/>
            <family val="2"/>
          </rPr>
          <t xml:space="preserve">Ambos requisitos son inseparables y complementarios a la puntuación de director canario. 
</t>
        </r>
        <r>
          <rPr>
            <sz val="9"/>
            <color rgb="FF000000"/>
            <rFont val="Tahoma"/>
            <family val="2"/>
          </rPr>
          <t xml:space="preserve">
</t>
        </r>
        <r>
          <rPr>
            <sz val="9"/>
            <color rgb="FF000000"/>
            <rFont val="Tahoma"/>
            <family val="2"/>
          </rPr>
          <t xml:space="preserve">En el caso de que las labores de dirección se desempeñen por más de una persona, todas ellas deberán cumplir y acreditar documentalmente ambos requisitos para obtener esta puntuación.
</t>
        </r>
        <r>
          <rPr>
            <sz val="9"/>
            <color rgb="FF000000"/>
            <rFont val="Tahoma"/>
            <family val="2"/>
          </rPr>
          <t xml:space="preserve">
</t>
        </r>
        <r>
          <rPr>
            <b/>
            <sz val="9"/>
            <color rgb="FF000000"/>
            <rFont val="Tahoma"/>
            <family val="2"/>
          </rPr>
          <t>Se debe aportar una declaración jurada de la persona que ocupe el puesto de dirección.</t>
        </r>
        <r>
          <rPr>
            <sz val="9"/>
            <color rgb="FF000000"/>
            <rFont val="Tahoma"/>
            <family val="2"/>
          </rPr>
          <t xml:space="preserve">
</t>
        </r>
        <r>
          <rPr>
            <sz val="9"/>
            <color rgb="FF000000"/>
            <rFont val="Tahoma"/>
            <family val="2"/>
          </rPr>
          <t xml:space="preserve">
</t>
        </r>
        <r>
          <rPr>
            <sz val="9"/>
            <color rgb="FF000000"/>
            <rFont val="Tahoma"/>
            <family val="2"/>
          </rPr>
          <t>La documentación requerida para acreditar el nacimiento y/o residencia fiscal en Canarias, puntuable en la Ficha Técnica, también debe ser aportada para poder puntuar en este apartado.</t>
        </r>
      </text>
    </comment>
    <comment ref="I133" authorId="0" shapeId="0" xr:uid="{52DFBA39-2C7C-47FF-9F85-0FBF93C8F3A2}">
      <text>
        <r>
          <rPr>
            <sz val="9"/>
            <color rgb="FF000000"/>
            <rFont val="Calibri Light"/>
            <family val="2"/>
          </rPr>
          <t>Recuerde marcar esta casilla si cumple el requisito.</t>
        </r>
      </text>
    </comment>
    <comment ref="B144" authorId="0" shapeId="0" xr:uid="{58598BC9-0139-488C-834C-7265201A3CA2}">
      <text>
        <r>
          <rPr>
            <sz val="9"/>
            <color indexed="81"/>
            <rFont val="Calibri Light"/>
            <family val="2"/>
          </rPr>
          <t>La puntuación solo se añade si ha elegido alguna de las modalidades puntuables.</t>
        </r>
      </text>
    </comment>
    <comment ref="B160" authorId="1" shapeId="0" xr:uid="{ABCE6FA7-49FD-4880-9E79-0470A3E627E5}">
      <text>
        <r>
          <rPr>
            <b/>
            <sz val="10"/>
            <color rgb="FF000000"/>
            <rFont val="Calibri"/>
            <family val="2"/>
          </rPr>
          <t>Acepte la política de privacidad para que el documento sea válido. Es importante que marque esa casilla, por favor.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<sst xmlns="http://schemas.openxmlformats.org/spreadsheetml/2006/main" count="137" uniqueCount="107">
  <si>
    <r>
      <rPr>
        <b/>
        <sz val="24"/>
        <color theme="0"/>
        <rFont val="Calibri"/>
        <family val="2"/>
      </rPr>
      <t>Anexo IV</t>
    </r>
    <r>
      <rPr>
        <sz val="20"/>
        <color theme="0"/>
        <rFont val="Calibri"/>
        <family val="2"/>
      </rPr>
      <t xml:space="preserve">
Formulario de puntuación objetiva</t>
    </r>
  </si>
  <si>
    <t xml:space="preserve">Este es el documento que debe cumplimentarse según el apartado 7.3.1.3 de las bases del llamamiento. </t>
  </si>
  <si>
    <t>INSTRUCCIONES PARA CUMPLIMENTAR ESTE DOCUMENTO</t>
  </si>
  <si>
    <r>
      <t>— Este formulario solo puede cumplimentarse en Excel y no ejecuta los cálculos en ningún otro programa. Si no tiene instalado Excel, puede cumplimentarlo en Excel en la nube.</t>
    </r>
    <r>
      <rPr>
        <b/>
        <sz val="11"/>
        <color rgb="FF000000"/>
        <rFont val="Calibri"/>
        <family val="2"/>
      </rPr>
      <t xml:space="preserve">
— Lea atentamente las explicaciones que aparecen en viñetas a lo largo del formulario.
</t>
    </r>
    <r>
      <rPr>
        <sz val="11"/>
        <color rgb="FF000000"/>
        <rFont val="Calibri"/>
        <family val="2"/>
      </rPr>
      <t xml:space="preserve">— En la ficha técnica se deben indicar los nombres y NIF de </t>
    </r>
    <r>
      <rPr>
        <u/>
        <sz val="11"/>
        <color rgb="FF000000"/>
        <rFont val="Calibri"/>
        <family val="2"/>
      </rPr>
      <t>TODAS LAS PERSONAS que ocupen los cargos indicados en cada categoría, aunque no sean suceptibles de puntuación</t>
    </r>
    <r>
      <rPr>
        <sz val="11"/>
        <color rgb="FF000000"/>
        <rFont val="Calibri"/>
        <family val="2"/>
      </rPr>
      <t xml:space="preserve">. Si hay coparticipación en alguno de los roles, deberán indicarse los datos de todas las personas que participen aunque no cumplan los requisitos para obtener puntuación. </t>
    </r>
    <r>
      <rPr>
        <u/>
        <sz val="11"/>
        <color rgb="FF000000"/>
        <rFont val="Calibri"/>
        <family val="2"/>
      </rPr>
      <t xml:space="preserve">En el caso de autoría compartida, se aplicará la puntuación proporcional correspondiente.
</t>
    </r>
    <r>
      <rPr>
        <sz val="11"/>
        <color rgb="FF000000"/>
        <rFont val="Calibri"/>
        <family val="2"/>
      </rPr>
      <t xml:space="preserve">— Una misma persona solo puede puntuar por dos cargos, pero debe inscribirse en todos los que participe para que la fórmula que calcula la puntuación esté correcta. En caso de que una persona asuma tres o más cargos, se sumarán los dos mejor valorados.                                
— En el caso de </t>
    </r>
    <r>
      <rPr>
        <u/>
        <sz val="11"/>
        <color rgb="FF000000"/>
        <rFont val="Calibri"/>
        <family val="2"/>
      </rPr>
      <t>puntuación correspondiente al criterio de fomento de la igualdad género (columna "Mujer"), sólo se asignará la puntuación cuando la participación sea exclusivamente femenina, excepto entre los guionistas</t>
    </r>
    <r>
      <rPr>
        <sz val="11"/>
        <color rgb="FF000000"/>
        <rFont val="Calibri"/>
        <family val="2"/>
      </rPr>
      <t>, donde se permite que haya coparticipación masculina (en caso de coautoría del guion, se aplicará la puntuación proporcional correspondiente)
—</t>
    </r>
    <r>
      <rPr>
        <u/>
        <sz val="11"/>
        <color rgb="FF000000"/>
        <rFont val="Calibri"/>
        <family val="2"/>
      </rPr>
      <t>Una vez cumplimentados todos los datos, exportar el documento a PDF y subirlo a la sede electrónica junto a la documentación acreditativa</t>
    </r>
    <r>
      <rPr>
        <sz val="11"/>
        <color rgb="FF000000"/>
        <rFont val="Calibri"/>
        <family val="2"/>
      </rPr>
      <t xml:space="preserve"> que se indica en las viñetas explicativas de este formulario y según lo establecido en las bases. 
— NO OLVIDE FIRMAR ELECTRÓNICAMENTE EL PDF QUE CONTENGA ESTE ANEXO Y LA DOCUMENTACIÓN QUE LO ACOMPAÑE.
—</t>
    </r>
    <r>
      <rPr>
        <u/>
        <sz val="11"/>
        <color rgb="FF000000"/>
        <rFont val="Calibri"/>
        <family val="2"/>
      </rPr>
      <t xml:space="preserve"> No se puntuarán los criterios no acreditados con la documentación exigida en las bases. Consulte el apartado 7.3.1.3 de las bases para obtener toda la información.</t>
    </r>
    <r>
      <rPr>
        <sz val="11"/>
        <color rgb="FF000000"/>
        <rFont val="Calibri"/>
        <family val="2"/>
      </rPr>
      <t xml:space="preserve">
— Contacte con nosotros en </t>
    </r>
    <r>
      <rPr>
        <u/>
        <sz val="11"/>
        <color rgb="FF000000"/>
        <rFont val="Calibri"/>
        <family val="2"/>
      </rPr>
      <t>produccionindependiente@tvcanaria.tv</t>
    </r>
    <r>
      <rPr>
        <sz val="11"/>
        <color rgb="FF000000"/>
        <rFont val="Calibri"/>
        <family val="2"/>
      </rPr>
      <t xml:space="preserve"> si encuentra algún problema.</t>
    </r>
  </si>
  <si>
    <t>Título del proyecto</t>
  </si>
  <si>
    <t>Nombre de la productora solicitante</t>
  </si>
  <si>
    <t>Nombre del representante</t>
  </si>
  <si>
    <t>NIF del representante</t>
  </si>
  <si>
    <t>Modalidad (elija del desplegable)</t>
  </si>
  <si>
    <t>Elija un elemento</t>
  </si>
  <si>
    <t>Puntuación que se resta por repetir cargo:</t>
  </si>
  <si>
    <t>Puntuación total de este anexo:</t>
  </si>
  <si>
    <t>Comentarios del solicitante</t>
  </si>
  <si>
    <t>Datos a declarar</t>
  </si>
  <si>
    <t>Ficha técnica y artística del proyecto</t>
  </si>
  <si>
    <t>Cargo</t>
  </si>
  <si>
    <t>Nombre y apellidos</t>
  </si>
  <si>
    <t>NIF</t>
  </si>
  <si>
    <t>Canario/a</t>
  </si>
  <si>
    <t>Mujer</t>
  </si>
  <si>
    <t>Puntuación provisional</t>
  </si>
  <si>
    <t>Dirección</t>
  </si>
  <si>
    <t>Guion</t>
  </si>
  <si>
    <t>Producción
ejecutiva</t>
  </si>
  <si>
    <t>Dirección de fotografía</t>
  </si>
  <si>
    <t>Composición BSO</t>
  </si>
  <si>
    <r>
      <rPr>
        <b/>
        <sz val="11"/>
        <color theme="1"/>
        <rFont val="Calibri"/>
        <family val="2"/>
      </rPr>
      <t>Actor/actriz protagonista</t>
    </r>
    <r>
      <rPr>
        <sz val="11"/>
        <color theme="1"/>
        <rFont val="Calibri"/>
        <family val="2"/>
      </rPr>
      <t xml:space="preserve"> (solo ficción)</t>
    </r>
  </si>
  <si>
    <r>
      <rPr>
        <b/>
        <sz val="11"/>
        <color theme="1"/>
        <rFont val="Calibri"/>
        <family val="2"/>
      </rPr>
      <t>Dir. de arte / animación</t>
    </r>
    <r>
      <rPr>
        <sz val="11"/>
        <color theme="1"/>
        <rFont val="Calibri"/>
        <family val="2"/>
      </rPr>
      <t xml:space="preserve"> (solo animación)</t>
    </r>
  </si>
  <si>
    <t>Jefatura de sonido</t>
  </si>
  <si>
    <r>
      <t>Montaje</t>
    </r>
    <r>
      <rPr>
        <sz val="11"/>
        <color theme="1"/>
        <rFont val="Calibri"/>
        <family val="2"/>
      </rPr>
      <t xml:space="preserve">
</t>
    </r>
    <r>
      <rPr>
        <sz val="8"/>
        <color theme="1"/>
        <rFont val="Calibri"/>
        <family val="2"/>
      </rPr>
      <t>-Canario/a: solo documental cine o TV
-Mujer: todas las modalidades.</t>
    </r>
  </si>
  <si>
    <t>Dirección novel canaria (marque la casilla si cumple el requisito)</t>
  </si>
  <si>
    <t>El/la director/a de la obra reúne los requisitos para puntuar como novel:
-	Si es la primera o segunda obra de largometraje como director/a.
-	Si es canario/a o tiene la residencia fiscal en las Islas Canarias.</t>
  </si>
  <si>
    <t>Personas con discapacidad (marque la casilla si cumple este requisito)</t>
  </si>
  <si>
    <t>En la obra participan personas con discapacidad</t>
  </si>
  <si>
    <t>Cargo que ocupa</t>
  </si>
  <si>
    <t>Participación de productoras con residencia fiscal en Canarias (marque la casilla si se cumple)</t>
  </si>
  <si>
    <r>
      <t xml:space="preserve">Cuando la obra cuenta con la participación de productoras con residencia fiscal en las Islas Canarias (personas físicas o jurídicas), con un porcentaje de titularidad del 33% o superior por cada participante.  </t>
    </r>
    <r>
      <rPr>
        <u/>
        <sz val="11"/>
        <color theme="1"/>
        <rFont val="Calibri"/>
        <family val="2"/>
      </rPr>
      <t>La participación canaria mínima del 20% debe mantenerse hasta la finalización de la obra.</t>
    </r>
  </si>
  <si>
    <t>Denominación o nombre</t>
  </si>
  <si>
    <t>CIF/NIF</t>
  </si>
  <si>
    <t>Porcentaje</t>
  </si>
  <si>
    <t>La obra cuenta con una estrategia digital y/o transmedia (marque la casilla si se cumple)</t>
  </si>
  <si>
    <t>Puntuación por el historial del proyecto (solo proyectos cinematográficos de ficción o documental, no TV)</t>
  </si>
  <si>
    <t>Ayudas públicas a la escritura de guion o desarrollo de proyecto</t>
  </si>
  <si>
    <t>Elija opción</t>
  </si>
  <si>
    <t>Premios obtenidos en concursos, laboratorios y programas de desarrollo</t>
  </si>
  <si>
    <t>Declaro bajo mi responsabilidad que conozco las consecuencias previstas en la legalidad vigente de la inexactitud, falsedad u omisión, de carácter esencial, de cualquier dato o información que se incorpore a esta declaración responsable.</t>
  </si>
  <si>
    <t>Lugar de la firma</t>
  </si>
  <si>
    <t xml:space="preserve">Fecha: </t>
  </si>
  <si>
    <t xml:space="preserve">Firmado por: </t>
  </si>
  <si>
    <r>
      <rPr>
        <b/>
        <u/>
        <sz val="10"/>
        <color theme="0"/>
        <rFont val="Calibri"/>
        <family val="2"/>
      </rPr>
      <t>RECUERDE</t>
    </r>
    <r>
      <rPr>
        <b/>
        <sz val="10"/>
        <color theme="0"/>
        <rFont val="Calibri"/>
        <family val="2"/>
      </rPr>
      <t>: No se puntuarán los criterios no acreditados con la documentación exigida en las bases. 
Consulte el apartado 7.3.1.3 de las bases para obtener toda la información.</t>
    </r>
  </si>
  <si>
    <r>
      <rPr>
        <b/>
        <sz val="10.5"/>
        <color rgb="FF297ABD"/>
        <rFont val="Calibri"/>
        <family val="2"/>
      </rPr>
      <t>Por favor, lea y acepte la política de privacidad:</t>
    </r>
    <r>
      <rPr>
        <sz val="10.5"/>
        <color rgb="FF297ABD"/>
        <rFont val="Calibri"/>
        <family val="2"/>
      </rPr>
      <t xml:space="preserve">
En cumplimiento del RGPD REGLAMENTO (UE) 2016/679 DEL PARLAMENTO EUROPEO Y DEL CONSEJO, de 27 de abril de 2016, se informa que los datos personales facilitados en la solicitud y los de terceras personas incluidos en el expediente serán tratados por el responsable del tratamiento Televisión Pública de Canarias, S.A (TVPC, S.A) con la finalidad de tramitar solicitud presentada conforme a las bases. Este tratamiento es necesario y usted consiente el mismo.
La base que legitima el tratamiento es el cumplimiento de una obligación legal por parte de TVPC, S.A; su consentimiento aceptando las bases de la convocatoria y de la cesión de los datos personales de terceros aportados al expediente (incluidos los datos de salud informados en las bases), los cuales cuentan con el consentimiento expreso informado de estos terceros recabado por el solicitante, quedando indemne TVPC, S.A por cualquier incumplimiento en este sentido.
Se publicarán los datos de los beneficiarios en la web corporativa y en la sede electrónica de RTVC, así como en cumplimiento de obligación legal, también podrán serán comunicados a otras Administraciones públicas.
Los datos serán conservados durante los plazos establecidos legalmente y siempre por el plazo de prescripción de infracciones derivadas del tratamiento. No se realizan transferencias internacionales de datos.
Puede hacer efectivos sus derechos de acceso, rectificación, supresión, limitación, y portabilidad, acreditando su identidad y mediante la remisión de correo electrónico a la dirección de correo protecciondedatos@tvcanaria.tv, o bien, mediante escrito dirigido a la sede de esta entidad, sita en la calle La Marina, N.º 57, C.P. 38001 de Santa Cruz de Tenerife</t>
    </r>
  </si>
  <si>
    <t>He leído y acepto la política de privacidad.</t>
  </si>
  <si>
    <t>Cuando haya terminado de rellenar el formulario, expórtelo a PDF.  NO OLVIDE FIRMAR ELECTRÓNICAMENTE EL PDF QUE CONTENGA ESTE ANEXO Y LA DOCUMENTACIÓN QUE LO ACOMPAÑE.</t>
  </si>
  <si>
    <t>Ninguna</t>
  </si>
  <si>
    <t>Ninguno</t>
  </si>
  <si>
    <t>Lista desplegable</t>
  </si>
  <si>
    <t>Verificar montaje</t>
  </si>
  <si>
    <t>Verificar actor</t>
  </si>
  <si>
    <t>Tantos canarios como mujeres</t>
  </si>
  <si>
    <t>Sí</t>
  </si>
  <si>
    <t>Autonómico o nacional</t>
  </si>
  <si>
    <t>No económicos o hasta 1999 €</t>
  </si>
  <si>
    <t>dir</t>
  </si>
  <si>
    <t>No</t>
  </si>
  <si>
    <t>Internacional</t>
  </si>
  <si>
    <t>A partir de 2000 €</t>
  </si>
  <si>
    <t>Largometraje cinematográfico de ficción o animación</t>
  </si>
  <si>
    <t>Largometraje cinematográfico documental</t>
  </si>
  <si>
    <t>Películas y documentales para TV: PELÍCULA DE FICCIÓN</t>
  </si>
  <si>
    <t>Películas y documentales para TV: DOCUMENTAL</t>
  </si>
  <si>
    <t>canarios</t>
  </si>
  <si>
    <t>CANARIOS</t>
  </si>
  <si>
    <t>Total</t>
  </si>
  <si>
    <t>Canarios</t>
  </si>
  <si>
    <t>ENVIO</t>
  </si>
  <si>
    <t>5 personas</t>
  </si>
  <si>
    <t>4 personas</t>
  </si>
  <si>
    <t>3 personas</t>
  </si>
  <si>
    <t>2 personas</t>
  </si>
  <si>
    <t>1 persona</t>
  </si>
  <si>
    <t>Prod ejec</t>
  </si>
  <si>
    <t>Dir fot</t>
  </si>
  <si>
    <t>guion</t>
  </si>
  <si>
    <t>BSO</t>
  </si>
  <si>
    <t>Actores</t>
  </si>
  <si>
    <t>Dir arte</t>
  </si>
  <si>
    <t>Montaje</t>
  </si>
  <si>
    <t>prod ejec</t>
  </si>
  <si>
    <t>MUJERES</t>
  </si>
  <si>
    <t>Mujeres</t>
  </si>
  <si>
    <t>Condicional</t>
  </si>
  <si>
    <t>dir fot</t>
  </si>
  <si>
    <t>bso</t>
  </si>
  <si>
    <t>Sonido</t>
  </si>
  <si>
    <t>actor</t>
  </si>
  <si>
    <t>Novel</t>
  </si>
  <si>
    <t>Discap</t>
  </si>
  <si>
    <t>Prod can</t>
  </si>
  <si>
    <t>animac</t>
  </si>
  <si>
    <t>Transmedia</t>
  </si>
  <si>
    <t>Repite canario</t>
  </si>
  <si>
    <t>Repite mujer</t>
  </si>
  <si>
    <t>Puntos x canario</t>
  </si>
  <si>
    <t>montaje</t>
  </si>
  <si>
    <t>Puntos x  mujer</t>
  </si>
  <si>
    <t>mujeres</t>
  </si>
  <si>
    <t>sonido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</si>
</sst>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49" x14ac:knownFonts="1">
    <font>
      <sz val="11"/>
      <color theme="1"/>
      <name val="Calibri"/>
      <family val="2"/>
    </font>
    <font>
      <b/>
      <sz val="11"/>
      <color theme="0"/>
      <name val="Calibri"/>
      <family val="2"/>
    </font>
    <font>
      <b/>
      <sz val="11"/>
      <color theme="1"/>
      <name val="Calibri"/>
      <family val="2"/>
    </font>
    <font>
      <sz val="20"/>
      <color theme="0"/>
      <name val="Calibri"/>
      <family val="2"/>
    </font>
    <font>
      <sz val="12"/>
      <color theme="1"/>
      <name val="Calibri"/>
      <family val="2"/>
    </font>
    <font>
      <sz val="9"/>
      <color theme="1"/>
      <name val="Calibri"/>
      <family val="2"/>
    </font>
    <font>
      <b/>
      <sz val="24"/>
      <color theme="0"/>
      <name val="Calibri"/>
      <family val="2"/>
    </font>
    <font>
      <sz val="14"/>
      <color theme="0" tint="-0.499984740745262"/>
      <name val="Calibri"/>
      <family val="2"/>
    </font>
    <font>
      <sz val="11"/>
      <color theme="0" tint="-0.499984740745262"/>
      <name val="Calibri"/>
      <family val="2"/>
    </font>
    <font>
      <sz val="11"/>
      <color rgb="FFFF0000"/>
      <name val="Calibri"/>
      <family val="2"/>
    </font>
    <font>
      <sz val="8"/>
      <name val="Calibri"/>
      <family val="2"/>
    </font>
    <font>
      <b/>
      <sz val="10"/>
      <color theme="1"/>
      <name val="Calibri"/>
      <family val="2"/>
    </font>
    <font>
      <sz val="11"/>
      <color rgb="FF3A3A3C"/>
      <name val="Calibri"/>
      <family val="2"/>
    </font>
    <font>
      <sz val="8"/>
      <color theme="1"/>
      <name val="Calibri"/>
      <family val="2"/>
    </font>
    <font>
      <sz val="10"/>
      <color theme="1"/>
      <name val="Calibri"/>
      <family val="2"/>
    </font>
    <font>
      <u/>
      <sz val="11"/>
      <color theme="1"/>
      <name val="Calibri"/>
      <family val="2"/>
    </font>
    <font>
      <sz val="11"/>
      <color theme="0"/>
      <name val="Calibri"/>
      <family val="2"/>
    </font>
    <font>
      <sz val="16"/>
      <color theme="1"/>
      <name val="Calibri"/>
      <family val="2"/>
    </font>
    <font>
      <sz val="12"/>
      <color rgb="FFFF0000"/>
      <name val="Calibri"/>
      <family val="2"/>
    </font>
    <font>
      <sz val="11"/>
      <color theme="5"/>
      <name val="Calibri"/>
      <family val="2"/>
    </font>
    <font>
      <b/>
      <sz val="12"/>
      <color theme="1"/>
      <name val="Calibri"/>
      <family val="2"/>
    </font>
    <font>
      <b/>
      <sz val="14"/>
      <color theme="0"/>
      <name val="Calibri"/>
      <family val="2"/>
    </font>
    <font>
      <sz val="11"/>
      <color rgb="FFFFFF00"/>
      <name val="Calibri"/>
      <family val="2"/>
    </font>
    <font>
      <sz val="14"/>
      <color theme="0"/>
      <name val="Calibri"/>
      <family val="2"/>
    </font>
    <font>
      <sz val="11"/>
      <color theme="4" tint="-0.499984740745262"/>
      <name val="Calibri"/>
      <family val="2"/>
    </font>
    <font>
      <b/>
      <sz val="12"/>
      <color theme="0"/>
      <name val="Calibri"/>
      <family val="2"/>
    </font>
    <font>
      <sz val="9"/>
      <color rgb="FF000000"/>
      <name val="Tahoma"/>
      <family val="2"/>
    </font>
    <font>
      <b/>
      <sz val="9"/>
      <color rgb="FF000000"/>
      <name val="Tahoma"/>
      <family val="2"/>
    </font>
    <font>
      <sz val="11"/>
      <name val="Calibri"/>
      <family val="2"/>
    </font>
    <font>
      <sz val="11"/>
      <color theme="3" tint="9.9978637043366805E-2"/>
      <name val="Calibri"/>
      <family val="2"/>
    </font>
    <font>
      <b/>
      <i/>
      <sz val="11"/>
      <color rgb="FF3A3A3C"/>
      <name val="Calibri"/>
      <family val="2"/>
    </font>
    <font>
      <u/>
      <sz val="9"/>
      <color rgb="FF000000"/>
      <name val="Tahoma"/>
      <family val="2"/>
    </font>
    <font>
      <b/>
      <sz val="16"/>
      <color theme="0"/>
      <name val="Calibri"/>
      <family val="2"/>
    </font>
    <font>
      <b/>
      <sz val="16"/>
      <color theme="1"/>
      <name val="Calibri"/>
      <family val="2"/>
    </font>
    <font>
      <b/>
      <sz val="10"/>
      <color rgb="FF000000"/>
      <name val="Calibri"/>
      <family val="2"/>
    </font>
    <font>
      <b/>
      <sz val="10"/>
      <color theme="0"/>
      <name val="Calibri"/>
      <family val="2"/>
    </font>
    <font>
      <b/>
      <u/>
      <sz val="11"/>
      <color theme="4" tint="-0.499984740745262"/>
      <name val="Calibri"/>
      <family val="2"/>
    </font>
    <font>
      <b/>
      <sz val="11"/>
      <color theme="4" tint="-0.499984740745262"/>
      <name val="Calibri"/>
      <family val="2"/>
    </font>
    <font>
      <sz val="10.5"/>
      <color rgb="FF297ABD"/>
      <name val="Calibri"/>
      <family val="2"/>
    </font>
    <font>
      <b/>
      <sz val="10.5"/>
      <color rgb="FF297ABD"/>
      <name val="Calibri"/>
      <family val="2"/>
    </font>
    <font>
      <sz val="10.5"/>
      <color rgb="FF2E80D2"/>
      <name val="Calibri"/>
      <family val="2"/>
    </font>
    <font>
      <b/>
      <sz val="14"/>
      <color rgb="FF002060"/>
      <name val="Calibri"/>
      <family val="2"/>
    </font>
    <font>
      <sz val="9"/>
      <color indexed="81"/>
      <name val="Calibri Light"/>
      <family val="2"/>
    </font>
    <font>
      <sz val="9"/>
      <color rgb="FF000000"/>
      <name val="Calibri Light"/>
      <family val="2"/>
    </font>
    <font>
      <b/>
      <u/>
      <sz val="10"/>
      <color theme="0"/>
      <name val="Calibri"/>
      <family val="2"/>
    </font>
    <font>
      <sz val="11"/>
      <color rgb="FF000000"/>
      <name val="Calibri"/>
      <family val="2"/>
    </font>
    <font>
      <b/>
      <sz val="11"/>
      <color rgb="FF000000"/>
      <name val="Calibri"/>
      <family val="2"/>
    </font>
    <font>
      <u/>
      <sz val="11"/>
      <color rgb="FF000000"/>
      <name val="Calibri"/>
      <family val="2"/>
    </font>
    <font>
      <sz val="8"/>
      <color theme="3" tint="9.9978637043366805E-2"/>
      <name val="Calibri"/>
      <family val="2"/>
    </font>
  </fonts>
  <fills count="22">
    <fill>
      <patternFill patternType="none"/>
    </fill>
    <fill>
      <patternFill patternType="gray125"/>
    </fill>
    <fill>
      <patternFill patternType="solid">
        <fgColor rgb="FF297ABD"/>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E9F5FD"/>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3" tint="0.499984740745262"/>
        <bgColor indexed="64"/>
      </patternFill>
    </fill>
    <fill>
      <patternFill patternType="solid">
        <fgColor rgb="FFFFAFEA"/>
        <bgColor indexed="64"/>
      </patternFill>
    </fill>
    <fill>
      <patternFill patternType="solid">
        <fgColor rgb="FF2E80D2"/>
        <bgColor indexed="64"/>
      </patternFill>
    </fill>
    <fill>
      <patternFill patternType="solid">
        <fgColor theme="1"/>
        <bgColor indexed="64"/>
      </patternFill>
    </fill>
    <fill>
      <patternFill patternType="solid">
        <fgColor rgb="FFFFFF00"/>
        <bgColor indexed="64"/>
      </patternFill>
    </fill>
    <fill>
      <patternFill patternType="solid">
        <fgColor rgb="FFF2F2F2"/>
        <bgColor rgb="FF000000"/>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2E80D2"/>
      </bottom>
      <diagonal/>
    </border>
    <border>
      <left/>
      <right style="thin">
        <color theme="0" tint="-0.14996795556505021"/>
      </right>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auto="1"/>
      </left>
      <right style="thin">
        <color theme="2"/>
      </right>
      <top style="medium">
        <color auto="1"/>
      </top>
      <bottom style="thin">
        <color theme="2"/>
      </bottom>
      <diagonal/>
    </border>
    <border>
      <left style="thin">
        <color theme="2"/>
      </left>
      <right style="thin">
        <color theme="2"/>
      </right>
      <top style="medium">
        <color auto="1"/>
      </top>
      <bottom style="thin">
        <color theme="2"/>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theme="0" tint="-0.499984740745262"/>
      </right>
      <top/>
      <bottom style="medium">
        <color theme="0" tint="-0.499984740745262"/>
      </bottom>
      <diagonal/>
    </border>
    <border>
      <left/>
      <right style="medium">
        <color theme="0" tint="-0.499984740745262"/>
      </right>
      <top/>
      <bottom/>
      <diagonal/>
    </border>
    <border>
      <left/>
      <right/>
      <top/>
      <bottom style="medium">
        <color theme="0" tint="-0.499984740745262"/>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right style="thin">
        <color theme="0" tint="-0.24994659260841701"/>
      </right>
      <top style="thin">
        <color theme="0" tint="-0.34998626667073579"/>
      </top>
      <bottom style="thin">
        <color theme="0" tint="-0.24994659260841701"/>
      </bottom>
      <diagonal/>
    </border>
    <border>
      <left style="thin">
        <color theme="0" tint="-0.24994659260841701"/>
      </left>
      <right style="medium">
        <color theme="0" tint="-0.34998626667073579"/>
      </right>
      <top style="thin">
        <color theme="0" tint="-0.34998626667073579"/>
      </top>
      <bottom/>
      <diagonal/>
    </border>
    <border>
      <left style="thin">
        <color theme="0" tint="-0.24994659260841701"/>
      </left>
      <right style="medium">
        <color theme="0" tint="-0.34998626667073579"/>
      </right>
      <top/>
      <bottom/>
      <diagonal/>
    </border>
    <border>
      <left style="thin">
        <color theme="0" tint="-0.24994659260841701"/>
      </left>
      <right style="thin">
        <color theme="0" tint="-0.24994659260841701"/>
      </right>
      <top style="thin">
        <color theme="0" tint="-0.24994659260841701"/>
      </top>
      <bottom style="medium">
        <color theme="0" tint="-0.34998626667073579"/>
      </bottom>
      <diagonal/>
    </border>
    <border>
      <left style="thin">
        <color theme="0" tint="-0.24994659260841701"/>
      </left>
      <right/>
      <top style="thin">
        <color theme="0" tint="-0.24994659260841701"/>
      </top>
      <bottom style="medium">
        <color theme="0" tint="-0.34998626667073579"/>
      </bottom>
      <diagonal/>
    </border>
    <border>
      <left/>
      <right/>
      <top style="thin">
        <color theme="0" tint="-0.24994659260841701"/>
      </top>
      <bottom style="medium">
        <color theme="0" tint="-0.34998626667073579"/>
      </bottom>
      <diagonal/>
    </border>
    <border>
      <left/>
      <right style="thin">
        <color theme="0" tint="-0.24994659260841701"/>
      </right>
      <top style="thin">
        <color theme="0" tint="-0.24994659260841701"/>
      </top>
      <bottom style="medium">
        <color theme="0" tint="-0.34998626667073579"/>
      </bottom>
      <diagonal/>
    </border>
    <border>
      <left style="thin">
        <color theme="0" tint="-0.24994659260841701"/>
      </left>
      <right style="medium">
        <color theme="0" tint="-0.34998626667073579"/>
      </right>
      <top/>
      <bottom style="medium">
        <color theme="0" tint="-0.3499862666707357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rgb="FF297ABD"/>
      </left>
      <right/>
      <top style="thin">
        <color rgb="FF297ABD"/>
      </top>
      <bottom/>
      <diagonal/>
    </border>
    <border>
      <left/>
      <right/>
      <top style="thin">
        <color rgb="FF297ABD"/>
      </top>
      <bottom/>
      <diagonal/>
    </border>
    <border>
      <left style="thin">
        <color rgb="FF297ABD"/>
      </left>
      <right/>
      <top/>
      <bottom/>
      <diagonal/>
    </border>
    <border>
      <left style="thin">
        <color rgb="FF297ABD"/>
      </left>
      <right/>
      <top/>
      <bottom style="thin">
        <color rgb="FF297ABD"/>
      </bottom>
      <diagonal/>
    </border>
    <border>
      <left/>
      <right/>
      <top/>
      <bottom style="thin">
        <color rgb="FF297ABD"/>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rgb="FF297ABD"/>
      </right>
      <top style="thin">
        <color rgb="FF297ABD"/>
      </top>
      <bottom/>
      <diagonal/>
    </border>
    <border>
      <left/>
      <right style="medium">
        <color rgb="FF297ABD"/>
      </right>
      <top/>
      <bottom/>
      <diagonal/>
    </border>
    <border>
      <left/>
      <right style="medium">
        <color rgb="FF297ABD"/>
      </right>
      <top/>
      <bottom style="thin">
        <color rgb="FF297ABD"/>
      </bottom>
      <diagonal/>
    </border>
    <border>
      <left/>
      <right/>
      <top/>
      <bottom style="medium">
        <color rgb="FF297ABD"/>
      </bottom>
      <diagonal/>
    </border>
    <border>
      <left/>
      <right style="medium">
        <color rgb="FF297ABD"/>
      </right>
      <top/>
      <bottom style="medium">
        <color rgb="FF297ABD"/>
      </bottom>
      <diagonal/>
    </border>
    <border>
      <left/>
      <right style="medium">
        <color theme="4" tint="-0.24994659260841701"/>
      </right>
      <top style="thin">
        <color indexed="64"/>
      </top>
      <bottom/>
      <diagonal/>
    </border>
    <border>
      <left style="thin">
        <color indexed="64"/>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medium">
        <color theme="0" tint="-0.34998626667073579"/>
      </right>
      <top style="thin">
        <color theme="0" tint="-0.14996795556505021"/>
      </top>
      <bottom/>
      <diagonal/>
    </border>
    <border>
      <left style="thin">
        <color theme="0" tint="-0.14996795556505021"/>
      </left>
      <right/>
      <top/>
      <bottom/>
      <diagonal/>
    </border>
    <border>
      <left style="thin">
        <color theme="0" tint="-0.14996795556505021"/>
      </left>
      <right/>
      <top/>
      <bottom style="medium">
        <color theme="0" tint="-0.499984740745262"/>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ck">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ck">
        <color theme="0" tint="-0.34998626667073579"/>
      </bottom>
      <diagonal/>
    </border>
    <border>
      <left style="thin">
        <color indexed="64"/>
      </left>
      <right style="thin">
        <color indexed="64"/>
      </right>
      <top style="thin">
        <color theme="0" tint="-0.34998626667073579"/>
      </top>
      <bottom style="thick">
        <color theme="0" tint="-0.34998626667073579"/>
      </bottom>
      <diagonal/>
    </border>
    <border>
      <left style="thin">
        <color indexed="64"/>
      </left>
      <right style="thick">
        <color theme="0" tint="-0.34998626667073579"/>
      </right>
      <top style="thin">
        <color theme="0" tint="-0.34998626667073579"/>
      </top>
      <bottom style="thick">
        <color theme="0" tint="-0.34998626667073579"/>
      </bottom>
      <diagonal/>
    </border>
    <border>
      <left style="thin">
        <color rgb="FFBFBFBF"/>
      </left>
      <right/>
      <top style="thin">
        <color rgb="FFA6A6A6"/>
      </top>
      <bottom style="thin">
        <color rgb="FFBFBFBF"/>
      </bottom>
      <diagonal/>
    </border>
    <border>
      <left/>
      <right/>
      <top style="thin">
        <color rgb="FFA6A6A6"/>
      </top>
      <bottom style="thin">
        <color rgb="FFBFBFBF"/>
      </bottom>
      <diagonal/>
    </border>
    <border>
      <left/>
      <right style="thin">
        <color rgb="FFBFBFBF"/>
      </right>
      <top style="thin">
        <color rgb="FFA6A6A6"/>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thin">
        <color rgb="FFBFBFBF"/>
      </left>
      <right/>
      <top style="thin">
        <color rgb="FFBFBFBF"/>
      </top>
      <bottom style="medium">
        <color rgb="FFA6A6A6"/>
      </bottom>
      <diagonal/>
    </border>
    <border>
      <left/>
      <right/>
      <top style="thin">
        <color rgb="FFBFBFBF"/>
      </top>
      <bottom style="medium">
        <color rgb="FFA6A6A6"/>
      </bottom>
      <diagonal/>
    </border>
    <border>
      <left/>
      <right style="thin">
        <color rgb="FFBFBFBF"/>
      </right>
      <top style="thin">
        <color rgb="FFBFBFBF"/>
      </top>
      <bottom style="medium">
        <color rgb="FFA6A6A6"/>
      </bottom>
      <diagonal/>
    </border>
    <border>
      <left/>
      <right style="thin">
        <color rgb="FFBFBFBF"/>
      </right>
      <top/>
      <bottom style="medium">
        <color rgb="FFA6A6A6"/>
      </bottom>
      <diagonal/>
    </border>
  </borders>
  <cellStyleXfs count="1">
    <xf numFmtId="0" fontId="0" fillId="0" borderId="0"/>
  </cellStyleXfs>
  <cellXfs count="247">
    <xf numFmtId="0" fontId="0" fillId="0" borderId="0" xfId="0"/>
    <xf numFmtId="0" fontId="13" fillId="6" borderId="0" xfId="0" applyFont="1" applyFill="1" applyProtection="1">
      <protection hidden="1"/>
    </xf>
    <xf numFmtId="0" fontId="2" fillId="6" borderId="0" xfId="0" applyFont="1" applyFill="1"/>
    <xf numFmtId="0" fontId="0" fillId="6" borderId="0" xfId="0" applyFill="1"/>
    <xf numFmtId="0" fontId="2" fillId="0" borderId="0" xfId="0" applyFont="1"/>
    <xf numFmtId="0" fontId="19" fillId="0" borderId="0" xfId="0" applyFont="1"/>
    <xf numFmtId="0" fontId="2" fillId="0" borderId="22" xfId="0" applyFont="1" applyBorder="1" applyAlignment="1">
      <alignment horizontal="center" vertical="top"/>
    </xf>
    <xf numFmtId="0" fontId="22" fillId="16" borderId="0" xfId="0" applyFont="1" applyFill="1"/>
    <xf numFmtId="0" fontId="2" fillId="6" borderId="0" xfId="0" applyFont="1" applyFill="1" applyAlignment="1">
      <alignment horizontal="center"/>
    </xf>
    <xf numFmtId="0" fontId="2" fillId="0" borderId="0" xfId="0" applyFont="1" applyAlignment="1">
      <alignment horizontal="center"/>
    </xf>
    <xf numFmtId="0" fontId="0" fillId="8" borderId="17" xfId="0" applyFill="1" applyBorder="1"/>
    <xf numFmtId="164" fontId="0" fillId="8" borderId="2" xfId="0" applyNumberFormat="1" applyFill="1" applyBorder="1"/>
    <xf numFmtId="0" fontId="0" fillId="8" borderId="2" xfId="0" applyFill="1" applyBorder="1"/>
    <xf numFmtId="0" fontId="0" fillId="0" borderId="0" xfId="0" applyAlignment="1">
      <alignment horizontal="center"/>
    </xf>
    <xf numFmtId="164" fontId="0" fillId="0" borderId="0" xfId="0" applyNumberFormat="1"/>
    <xf numFmtId="0" fontId="0" fillId="9" borderId="2" xfId="0" applyFill="1" applyBorder="1"/>
    <xf numFmtId="164" fontId="0" fillId="9" borderId="2" xfId="0" applyNumberFormat="1" applyFill="1" applyBorder="1"/>
    <xf numFmtId="0" fontId="0" fillId="4" borderId="2" xfId="0" applyFill="1" applyBorder="1"/>
    <xf numFmtId="164" fontId="0" fillId="10" borderId="2" xfId="0" applyNumberFormat="1" applyFill="1" applyBorder="1"/>
    <xf numFmtId="164" fontId="0" fillId="4" borderId="2" xfId="0" applyNumberFormat="1" applyFill="1" applyBorder="1"/>
    <xf numFmtId="0" fontId="0" fillId="6" borderId="2" xfId="0" applyFill="1" applyBorder="1"/>
    <xf numFmtId="164" fontId="0" fillId="6" borderId="2" xfId="0" applyNumberFormat="1" applyFill="1" applyBorder="1"/>
    <xf numFmtId="0" fontId="0" fillId="7" borderId="0" xfId="0" applyFill="1"/>
    <xf numFmtId="0" fontId="0" fillId="10" borderId="2" xfId="0" applyFill="1" applyBorder="1"/>
    <xf numFmtId="0" fontId="0" fillId="11" borderId="2" xfId="0" applyFill="1" applyBorder="1"/>
    <xf numFmtId="164" fontId="0" fillId="11" borderId="2" xfId="0" applyNumberFormat="1" applyFill="1" applyBorder="1"/>
    <xf numFmtId="0" fontId="16" fillId="19" borderId="32" xfId="0" applyFont="1" applyFill="1" applyBorder="1"/>
    <xf numFmtId="0" fontId="0" fillId="19" borderId="26" xfId="0" applyFill="1" applyBorder="1"/>
    <xf numFmtId="0" fontId="16" fillId="19" borderId="33" xfId="0" applyFont="1" applyFill="1" applyBorder="1"/>
    <xf numFmtId="0" fontId="0" fillId="19" borderId="0" xfId="0" applyFill="1"/>
    <xf numFmtId="0" fontId="1" fillId="19" borderId="21" xfId="0" applyFont="1" applyFill="1" applyBorder="1"/>
    <xf numFmtId="0" fontId="0" fillId="12" borderId="2" xfId="0" applyFill="1" applyBorder="1"/>
    <xf numFmtId="164" fontId="0" fillId="12" borderId="2" xfId="0" applyNumberFormat="1" applyFill="1" applyBorder="1"/>
    <xf numFmtId="0" fontId="16" fillId="19" borderId="27" xfId="0" applyFont="1" applyFill="1" applyBorder="1"/>
    <xf numFmtId="0" fontId="16" fillId="19" borderId="0" xfId="0" applyFont="1" applyFill="1"/>
    <xf numFmtId="0" fontId="1" fillId="19" borderId="30" xfId="0" applyFont="1" applyFill="1" applyBorder="1"/>
    <xf numFmtId="164" fontId="1" fillId="19" borderId="30" xfId="0" applyNumberFormat="1" applyFont="1" applyFill="1" applyBorder="1"/>
    <xf numFmtId="0" fontId="0" fillId="7" borderId="2" xfId="0" applyFill="1" applyBorder="1"/>
    <xf numFmtId="164" fontId="0" fillId="7" borderId="2" xfId="0" applyNumberFormat="1" applyFill="1" applyBorder="1"/>
    <xf numFmtId="0" fontId="16" fillId="19" borderId="28" xfId="0" applyFont="1" applyFill="1" applyBorder="1"/>
    <xf numFmtId="0" fontId="16" fillId="19" borderId="29" xfId="0" applyFont="1" applyFill="1" applyBorder="1"/>
    <xf numFmtId="164" fontId="1" fillId="19" borderId="31" xfId="0" applyNumberFormat="1" applyFont="1" applyFill="1" applyBorder="1"/>
    <xf numFmtId="0" fontId="0" fillId="7" borderId="15" xfId="0" applyFill="1" applyBorder="1"/>
    <xf numFmtId="164" fontId="0" fillId="7" borderId="15" xfId="0" applyNumberFormat="1" applyFill="1" applyBorder="1"/>
    <xf numFmtId="0" fontId="2" fillId="0" borderId="0" xfId="0" applyFont="1" applyAlignment="1">
      <alignment horizontal="center" vertical="center"/>
    </xf>
    <xf numFmtId="164" fontId="21" fillId="15" borderId="24" xfId="0" applyNumberFormat="1" applyFont="1" applyFill="1" applyBorder="1" applyAlignment="1">
      <alignment horizontal="center" vertical="center"/>
    </xf>
    <xf numFmtId="164" fontId="16" fillId="15" borderId="25" xfId="0" applyNumberFormat="1" applyFont="1" applyFill="1" applyBorder="1" applyAlignment="1">
      <alignment horizontal="center"/>
    </xf>
    <xf numFmtId="0" fontId="2" fillId="0" borderId="0" xfId="0" quotePrefix="1" applyFont="1" applyAlignment="1">
      <alignment horizontal="center" vertical="center"/>
    </xf>
    <xf numFmtId="0" fontId="21" fillId="0" borderId="0" xfId="0" applyFont="1" applyAlignment="1">
      <alignment horizontal="center" vertical="center"/>
    </xf>
    <xf numFmtId="0" fontId="0" fillId="13" borderId="0" xfId="0" applyFill="1"/>
    <xf numFmtId="0" fontId="24" fillId="17" borderId="19" xfId="0" applyFont="1" applyFill="1" applyBorder="1"/>
    <xf numFmtId="0" fontId="24" fillId="17" borderId="1" xfId="0" applyFont="1" applyFill="1" applyBorder="1"/>
    <xf numFmtId="164" fontId="0" fillId="0" borderId="0" xfId="0" applyNumberFormat="1" applyAlignment="1">
      <alignment horizontal="center"/>
    </xf>
    <xf numFmtId="0" fontId="0" fillId="14" borderId="1" xfId="0" applyFill="1" applyBorder="1"/>
    <xf numFmtId="164" fontId="0" fillId="14" borderId="1" xfId="0" applyNumberFormat="1" applyFill="1" applyBorder="1"/>
    <xf numFmtId="164" fontId="23" fillId="15" borderId="24" xfId="0" applyNumberFormat="1" applyFont="1" applyFill="1" applyBorder="1" applyAlignment="1">
      <alignment horizontal="center" vertical="center"/>
    </xf>
    <xf numFmtId="0" fontId="1" fillId="19" borderId="23" xfId="0" applyFont="1" applyFill="1" applyBorder="1" applyAlignment="1">
      <alignment wrapText="1"/>
    </xf>
    <xf numFmtId="0" fontId="0" fillId="20" borderId="0" xfId="0" applyFill="1"/>
    <xf numFmtId="0" fontId="4" fillId="0" borderId="0" xfId="0" applyFont="1"/>
    <xf numFmtId="0" fontId="0" fillId="0" borderId="5" xfId="0" applyBorder="1"/>
    <xf numFmtId="0" fontId="5" fillId="0" borderId="0" xfId="0" applyFont="1" applyAlignment="1">
      <alignment vertical="top"/>
    </xf>
    <xf numFmtId="0" fontId="0" fillId="0" borderId="0" xfId="0"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8" fillId="0" borderId="0" xfId="0" applyFont="1"/>
    <xf numFmtId="0" fontId="0" fillId="5" borderId="37" xfId="0" applyFill="1" applyBorder="1" applyAlignment="1">
      <alignment horizontal="center" vertical="center"/>
    </xf>
    <xf numFmtId="0" fontId="0" fillId="5" borderId="11" xfId="0" applyFill="1" applyBorder="1" applyAlignment="1">
      <alignment horizontal="center" vertical="center"/>
    </xf>
    <xf numFmtId="0" fontId="0" fillId="5" borderId="43" xfId="0" applyFill="1" applyBorder="1" applyAlignment="1">
      <alignment horizontal="center" vertical="center"/>
    </xf>
    <xf numFmtId="0" fontId="0" fillId="0" borderId="10" xfId="0" applyBorder="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0" fillId="0" borderId="0" xfId="0" applyAlignment="1">
      <alignment horizontal="left" vertical="center" wrapText="1"/>
    </xf>
    <xf numFmtId="0" fontId="12" fillId="0" borderId="0" xfId="0" applyFont="1" applyAlignment="1">
      <alignment horizontal="left" vertical="top" wrapText="1"/>
    </xf>
    <xf numFmtId="0" fontId="9" fillId="0" borderId="0" xfId="0" applyFont="1" applyAlignment="1">
      <alignment vertical="top" wrapText="1"/>
    </xf>
    <xf numFmtId="165" fontId="0" fillId="0" borderId="0" xfId="0" applyNumberFormat="1" applyAlignment="1">
      <alignment horizontal="center"/>
    </xf>
    <xf numFmtId="0" fontId="2" fillId="0" borderId="0" xfId="0" applyFont="1" applyAlignment="1">
      <alignment horizontal="left"/>
    </xf>
    <xf numFmtId="0" fontId="0" fillId="0" borderId="0" xfId="0" applyAlignment="1">
      <alignment horizontal="left"/>
    </xf>
    <xf numFmtId="0" fontId="5" fillId="0" borderId="0" xfId="0" applyFont="1" applyAlignment="1">
      <alignment horizontal="center"/>
    </xf>
    <xf numFmtId="2" fontId="8" fillId="0" borderId="0" xfId="0" applyNumberFormat="1" applyFont="1" applyAlignment="1">
      <alignment horizontal="center"/>
    </xf>
    <xf numFmtId="164" fontId="4" fillId="0" borderId="0" xfId="0" applyNumberFormat="1" applyFont="1" applyAlignment="1">
      <alignment horizontal="center" vertical="center"/>
    </xf>
    <xf numFmtId="0" fontId="30" fillId="0" borderId="0" xfId="0" applyFont="1" applyAlignment="1">
      <alignment vertical="center" wrapText="1"/>
    </xf>
    <xf numFmtId="0" fontId="0" fillId="0" borderId="18" xfId="0" applyBorder="1" applyAlignment="1">
      <alignment horizontal="right" vertical="center"/>
    </xf>
    <xf numFmtId="0" fontId="0" fillId="0" borderId="18" xfId="0" applyBorder="1" applyAlignment="1">
      <alignment horizontal="left"/>
    </xf>
    <xf numFmtId="0" fontId="0" fillId="2" borderId="67" xfId="0" applyFill="1" applyBorder="1"/>
    <xf numFmtId="0" fontId="1" fillId="2" borderId="67" xfId="0" applyFont="1" applyFill="1" applyBorder="1"/>
    <xf numFmtId="0" fontId="1" fillId="2" borderId="68" xfId="0" applyFont="1" applyFill="1" applyBorder="1"/>
    <xf numFmtId="0" fontId="0" fillId="8" borderId="37" xfId="0" applyFill="1" applyBorder="1" applyAlignment="1" applyProtection="1">
      <alignment horizontal="left" vertical="center"/>
      <protection locked="0"/>
    </xf>
    <xf numFmtId="0" fontId="14" fillId="8" borderId="3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8" borderId="11" xfId="0" applyFill="1" applyBorder="1" applyAlignment="1" applyProtection="1">
      <alignment horizontal="left" vertical="center"/>
      <protection locked="0"/>
    </xf>
    <xf numFmtId="0" fontId="14" fillId="8"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8" borderId="43" xfId="0" applyFill="1" applyBorder="1" applyAlignment="1" applyProtection="1">
      <alignment horizontal="left" vertical="center"/>
      <protection locked="0"/>
    </xf>
    <xf numFmtId="0" fontId="14" fillId="8" borderId="4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0" xfId="0" applyFont="1" applyAlignment="1">
      <alignment horizontal="left" vertical="center" wrapText="1"/>
    </xf>
    <xf numFmtId="164" fontId="18" fillId="0" borderId="80" xfId="0" applyNumberFormat="1" applyFont="1" applyBorder="1" applyAlignment="1">
      <alignment vertical="center"/>
    </xf>
    <xf numFmtId="0" fontId="2" fillId="8" borderId="80" xfId="0" applyFont="1" applyFill="1" applyBorder="1" applyProtection="1">
      <protection locked="0"/>
      <extLst>
        <ext xmlns:xfpb="http://schemas.microsoft.com/office/spreadsheetml/2022/featurepropertybag" uri="{C7286773-470A-42A8-94C5-96B5CB345126}">
          <xfpb:xfComplement i="0"/>
        </ext>
      </extLst>
    </xf>
    <xf numFmtId="0" fontId="0" fillId="5" borderId="79" xfId="0" applyFill="1" applyBorder="1" applyAlignment="1">
      <alignment vertical="center" wrapText="1"/>
    </xf>
    <xf numFmtId="0" fontId="12" fillId="8" borderId="81" xfId="0" applyFont="1" applyFill="1" applyBorder="1" applyAlignment="1" applyProtection="1">
      <alignment vertical="top" wrapText="1"/>
      <protection locked="0"/>
    </xf>
    <xf numFmtId="0" fontId="0" fillId="5" borderId="80" xfId="0" applyFill="1" applyBorder="1" applyAlignment="1">
      <alignment vertical="center" wrapText="1"/>
    </xf>
    <xf numFmtId="0" fontId="0" fillId="8" borderId="79" xfId="0" applyFill="1" applyBorder="1" applyAlignment="1" applyProtection="1">
      <alignment vertical="center" wrapText="1"/>
      <protection locked="0"/>
    </xf>
    <xf numFmtId="165" fontId="0" fillId="8" borderId="80" xfId="0" applyNumberFormat="1" applyFill="1" applyBorder="1" applyAlignment="1" applyProtection="1">
      <alignment horizontal="center" vertical="center" wrapText="1"/>
      <protection locked="0"/>
    </xf>
    <xf numFmtId="0" fontId="9" fillId="8" borderId="79" xfId="0" applyFont="1" applyFill="1" applyBorder="1" applyAlignment="1" applyProtection="1">
      <alignment vertical="top" wrapText="1"/>
      <protection locked="0"/>
    </xf>
    <xf numFmtId="165" fontId="0" fillId="8" borderId="80" xfId="0" applyNumberFormat="1" applyFill="1" applyBorder="1" applyAlignment="1" applyProtection="1">
      <alignment horizontal="center"/>
      <protection locked="0"/>
    </xf>
    <xf numFmtId="0" fontId="9" fillId="8" borderId="81" xfId="0" applyFont="1" applyFill="1" applyBorder="1" applyAlignment="1" applyProtection="1">
      <alignment vertical="top" wrapText="1"/>
      <protection locked="0"/>
    </xf>
    <xf numFmtId="165" fontId="0" fillId="8" borderId="78" xfId="0" applyNumberFormat="1" applyFill="1" applyBorder="1" applyAlignment="1" applyProtection="1">
      <alignment horizontal="center"/>
      <protection locked="0"/>
    </xf>
    <xf numFmtId="0" fontId="2" fillId="8" borderId="78" xfId="0" applyFont="1" applyFill="1" applyBorder="1" applyProtection="1">
      <protection locked="0"/>
      <extLst>
        <ext xmlns:xfpb="http://schemas.microsoft.com/office/spreadsheetml/2022/featurepropertybag" uri="{C7286773-470A-42A8-94C5-96B5CB345126}">
          <xfpb:xfComplement i="0"/>
        </ext>
      </extLst>
    </xf>
    <xf numFmtId="0" fontId="5" fillId="8" borderId="79" xfId="0" applyFont="1" applyFill="1" applyBorder="1" applyAlignment="1" applyProtection="1">
      <alignment horizontal="left"/>
      <protection locked="0"/>
    </xf>
    <xf numFmtId="2" fontId="8" fillId="5" borderId="79" xfId="0" applyNumberFormat="1" applyFont="1" applyFill="1" applyBorder="1" applyAlignment="1">
      <alignment horizontal="center"/>
    </xf>
    <xf numFmtId="0" fontId="5" fillId="8" borderId="81" xfId="0" applyFont="1" applyFill="1" applyBorder="1" applyAlignment="1" applyProtection="1">
      <alignment horizontal="left"/>
      <protection locked="0"/>
    </xf>
    <xf numFmtId="2" fontId="8" fillId="5" borderId="81" xfId="0" applyNumberFormat="1" applyFont="1" applyFill="1" applyBorder="1" applyAlignment="1">
      <alignment horizontal="center"/>
    </xf>
    <xf numFmtId="0" fontId="45" fillId="21" borderId="90" xfId="0" applyFont="1" applyFill="1" applyBorder="1" applyAlignment="1" applyProtection="1">
      <alignment horizontal="left" vertical="center"/>
      <protection locked="0"/>
    </xf>
    <xf numFmtId="0" fontId="45" fillId="21" borderId="94" xfId="0" applyFont="1" applyFill="1" applyBorder="1" applyAlignment="1" applyProtection="1">
      <alignment horizontal="left" vertical="center"/>
      <protection locked="0"/>
    </xf>
    <xf numFmtId="0" fontId="45" fillId="21" borderId="98" xfId="0" applyFont="1" applyFill="1" applyBorder="1" applyAlignment="1" applyProtection="1">
      <alignment horizontal="left" vertical="center"/>
      <protection locked="0"/>
    </xf>
    <xf numFmtId="0" fontId="37" fillId="7" borderId="67"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35" fillId="2" borderId="67" xfId="0" applyFont="1" applyFill="1" applyBorder="1" applyAlignment="1">
      <alignment horizontal="left"/>
    </xf>
    <xf numFmtId="0" fontId="41" fillId="7" borderId="73" xfId="0" applyFont="1" applyFill="1" applyBorder="1" applyAlignment="1">
      <alignment horizontal="center"/>
    </xf>
    <xf numFmtId="0" fontId="41" fillId="7" borderId="74" xfId="0" applyFont="1" applyFill="1" applyBorder="1" applyAlignment="1">
      <alignment horizontal="center"/>
    </xf>
    <xf numFmtId="0" fontId="41" fillId="7" borderId="75" xfId="0" applyFont="1" applyFill="1" applyBorder="1" applyAlignment="1">
      <alignment horizontal="center"/>
    </xf>
    <xf numFmtId="0" fontId="38" fillId="0" borderId="51" xfId="0" applyFont="1" applyBorder="1" applyAlignment="1">
      <alignment horizontal="left" vertical="top" wrapText="1"/>
    </xf>
    <xf numFmtId="0" fontId="40" fillId="0" borderId="52" xfId="0" applyFont="1" applyBorder="1" applyAlignment="1">
      <alignment horizontal="left" vertical="top" wrapText="1"/>
    </xf>
    <xf numFmtId="0" fontId="40" fillId="0" borderId="64" xfId="0" applyFont="1" applyBorder="1" applyAlignment="1">
      <alignment horizontal="left" vertical="top" wrapText="1"/>
    </xf>
    <xf numFmtId="0" fontId="40" fillId="0" borderId="53" xfId="0" applyFont="1" applyBorder="1" applyAlignment="1">
      <alignment horizontal="left" vertical="top" wrapText="1"/>
    </xf>
    <xf numFmtId="0" fontId="40" fillId="0" borderId="0" xfId="0" applyFont="1" applyAlignment="1">
      <alignment horizontal="left" vertical="top" wrapText="1"/>
    </xf>
    <xf numFmtId="0" fontId="40" fillId="0" borderId="65" xfId="0" applyFont="1" applyBorder="1" applyAlignment="1">
      <alignment horizontal="left" vertical="top" wrapText="1"/>
    </xf>
    <xf numFmtId="0" fontId="40" fillId="0" borderId="54" xfId="0" applyFont="1" applyBorder="1" applyAlignment="1">
      <alignment horizontal="left" vertical="top" wrapText="1"/>
    </xf>
    <xf numFmtId="0" fontId="40" fillId="0" borderId="55" xfId="0" applyFont="1" applyBorder="1" applyAlignment="1">
      <alignment horizontal="left" vertical="top" wrapText="1"/>
    </xf>
    <xf numFmtId="0" fontId="40" fillId="0" borderId="66" xfId="0" applyFont="1" applyBorder="1" applyAlignment="1">
      <alignment horizontal="left" vertical="top" wrapText="1"/>
    </xf>
    <xf numFmtId="0" fontId="0" fillId="5" borderId="79" xfId="0" applyFill="1" applyBorder="1" applyAlignment="1">
      <alignment horizontal="right" vertical="center"/>
    </xf>
    <xf numFmtId="0" fontId="0" fillId="5" borderId="81" xfId="0" applyFill="1" applyBorder="1" applyAlignment="1">
      <alignment horizontal="right" vertical="center"/>
    </xf>
    <xf numFmtId="14" fontId="0" fillId="8" borderId="81" xfId="0" applyNumberFormat="1" applyFill="1" applyBorder="1" applyAlignment="1" applyProtection="1">
      <alignment horizontal="left"/>
      <protection locked="0"/>
    </xf>
    <xf numFmtId="0" fontId="0" fillId="8" borderId="81" xfId="0" applyFill="1" applyBorder="1" applyAlignment="1" applyProtection="1">
      <alignment horizontal="left"/>
      <protection locked="0"/>
    </xf>
    <xf numFmtId="0" fontId="0" fillId="8" borderId="78" xfId="0" applyFill="1" applyBorder="1" applyAlignment="1" applyProtection="1">
      <alignment horizontal="left"/>
      <protection locked="0"/>
    </xf>
    <xf numFmtId="0" fontId="0" fillId="8" borderId="79" xfId="0" applyFill="1" applyBorder="1" applyAlignment="1" applyProtection="1">
      <alignment horizontal="left"/>
      <protection locked="0"/>
    </xf>
    <xf numFmtId="0" fontId="0" fillId="8" borderId="80" xfId="0" applyFill="1" applyBorder="1" applyAlignment="1" applyProtection="1">
      <alignment horizontal="left"/>
      <protection locked="0"/>
    </xf>
    <xf numFmtId="0" fontId="0" fillId="5" borderId="79" xfId="0" applyFill="1" applyBorder="1" applyAlignment="1">
      <alignment horizontal="left" vertical="center" wrapText="1"/>
    </xf>
    <xf numFmtId="0" fontId="0" fillId="5" borderId="81" xfId="0" applyFill="1" applyBorder="1" applyAlignment="1">
      <alignment horizontal="left" vertical="center" wrapText="1"/>
    </xf>
    <xf numFmtId="0" fontId="12" fillId="8" borderId="81" xfId="0" applyFont="1" applyFill="1" applyBorder="1" applyAlignment="1" applyProtection="1">
      <alignment horizontal="left" vertical="top" wrapText="1"/>
      <protection locked="0"/>
    </xf>
    <xf numFmtId="0" fontId="35" fillId="2" borderId="15" xfId="0" applyFont="1" applyFill="1" applyBorder="1" applyAlignment="1">
      <alignment horizontal="center" vertical="center" wrapText="1"/>
    </xf>
    <xf numFmtId="0" fontId="35" fillId="2" borderId="16" xfId="0" applyFont="1" applyFill="1" applyBorder="1" applyAlignment="1">
      <alignment horizontal="center" vertical="center"/>
    </xf>
    <xf numFmtId="0" fontId="35" fillId="2" borderId="69" xfId="0" applyFont="1" applyFill="1" applyBorder="1" applyAlignment="1">
      <alignment horizontal="center" vertical="center"/>
    </xf>
    <xf numFmtId="0" fontId="35" fillId="2" borderId="70" xfId="0" applyFont="1" applyFill="1" applyBorder="1" applyAlignment="1">
      <alignment horizontal="center" vertical="center"/>
    </xf>
    <xf numFmtId="0" fontId="35" fillId="2" borderId="71" xfId="0" applyFont="1" applyFill="1" applyBorder="1" applyAlignment="1">
      <alignment horizontal="center" vertical="center"/>
    </xf>
    <xf numFmtId="0" fontId="35" fillId="2" borderId="72" xfId="0" applyFont="1" applyFill="1" applyBorder="1" applyAlignment="1">
      <alignment horizontal="center" vertical="center"/>
    </xf>
    <xf numFmtId="0" fontId="2" fillId="5" borderId="81" xfId="0" applyFont="1" applyFill="1" applyBorder="1" applyAlignment="1">
      <alignment horizontal="left"/>
    </xf>
    <xf numFmtId="0" fontId="0" fillId="8" borderId="79" xfId="0" applyFill="1" applyBorder="1" applyAlignment="1" applyProtection="1">
      <alignment horizontal="left" vertical="center" wrapText="1"/>
      <protection locked="0"/>
    </xf>
    <xf numFmtId="0" fontId="12" fillId="8" borderId="79" xfId="0" applyFont="1" applyFill="1" applyBorder="1" applyAlignment="1" applyProtection="1">
      <alignment horizontal="left" vertical="top" wrapText="1"/>
      <protection locked="0"/>
    </xf>
    <xf numFmtId="0" fontId="36" fillId="7" borderId="48" xfId="0" applyFont="1" applyFill="1" applyBorder="1" applyAlignment="1">
      <alignment horizontal="left" vertical="center" wrapText="1"/>
    </xf>
    <xf numFmtId="0" fontId="36" fillId="7" borderId="49" xfId="0" applyFont="1" applyFill="1" applyBorder="1" applyAlignment="1">
      <alignment horizontal="left" vertical="center" wrapText="1"/>
    </xf>
    <xf numFmtId="0" fontId="36" fillId="7" borderId="50" xfId="0" applyFont="1" applyFill="1" applyBorder="1" applyAlignment="1">
      <alignment horizontal="left" vertical="center" wrapText="1"/>
    </xf>
    <xf numFmtId="0" fontId="2" fillId="5" borderId="79" xfId="0" applyFont="1" applyFill="1" applyBorder="1" applyAlignment="1">
      <alignment horizontal="left"/>
    </xf>
    <xf numFmtId="0" fontId="2" fillId="5" borderId="80" xfId="0" applyFont="1" applyFill="1" applyBorder="1" applyAlignment="1">
      <alignment horizontal="left"/>
    </xf>
    <xf numFmtId="0" fontId="14" fillId="5" borderId="79" xfId="0" applyFont="1" applyFill="1" applyBorder="1" applyAlignment="1">
      <alignment horizontal="left"/>
    </xf>
    <xf numFmtId="0" fontId="14" fillId="5" borderId="81" xfId="0" applyFont="1" applyFill="1" applyBorder="1" applyAlignment="1">
      <alignment horizontal="left"/>
    </xf>
    <xf numFmtId="164" fontId="4" fillId="5" borderId="80" xfId="0" applyNumberFormat="1" applyFont="1" applyFill="1" applyBorder="1" applyAlignment="1">
      <alignment horizontal="center" vertical="center"/>
    </xf>
    <xf numFmtId="164" fontId="4" fillId="5" borderId="78" xfId="0" applyNumberFormat="1" applyFont="1" applyFill="1" applyBorder="1" applyAlignment="1">
      <alignment horizontal="center" vertical="center"/>
    </xf>
    <xf numFmtId="0" fontId="0" fillId="8" borderId="79" xfId="0" applyFill="1" applyBorder="1" applyAlignment="1">
      <alignment horizontal="left" vertical="center" wrapText="1"/>
    </xf>
    <xf numFmtId="0" fontId="0" fillId="8" borderId="80" xfId="0" applyFill="1" applyBorder="1" applyAlignment="1">
      <alignment horizontal="left" vertical="center" wrapText="1"/>
    </xf>
    <xf numFmtId="0" fontId="0" fillId="8" borderId="81" xfId="0" applyFill="1" applyBorder="1" applyAlignment="1">
      <alignment horizontal="left" vertical="center" wrapText="1"/>
    </xf>
    <xf numFmtId="0" fontId="0" fillId="8" borderId="78" xfId="0" applyFill="1" applyBorder="1" applyAlignment="1">
      <alignment horizontal="left" vertical="center" wrapText="1"/>
    </xf>
    <xf numFmtId="0" fontId="12" fillId="8" borderId="81" xfId="0" applyFont="1" applyFill="1" applyBorder="1" applyAlignment="1" applyProtection="1">
      <alignment horizontal="center" vertical="top" wrapText="1"/>
      <protection locked="0"/>
    </xf>
    <xf numFmtId="0" fontId="0" fillId="5" borderId="80" xfId="0" applyFill="1" applyBorder="1" applyAlignment="1">
      <alignment horizontal="left" vertical="center" wrapText="1"/>
    </xf>
    <xf numFmtId="0" fontId="28" fillId="8" borderId="81" xfId="0" applyFont="1" applyFill="1" applyBorder="1" applyAlignment="1" applyProtection="1">
      <alignment horizontal="left" vertical="top" wrapText="1"/>
      <protection locked="0"/>
    </xf>
    <xf numFmtId="0" fontId="28" fillId="8" borderId="78" xfId="0" applyFont="1" applyFill="1" applyBorder="1" applyAlignment="1" applyProtection="1">
      <alignment horizontal="left" vertical="top" wrapText="1"/>
      <protection locked="0"/>
    </xf>
    <xf numFmtId="164" fontId="7" fillId="5" borderId="41" xfId="0" applyNumberFormat="1" applyFont="1" applyFill="1" applyBorder="1" applyAlignment="1">
      <alignment horizontal="center" vertical="center"/>
    </xf>
    <xf numFmtId="164" fontId="7" fillId="5" borderId="42" xfId="0" applyNumberFormat="1" applyFont="1" applyFill="1" applyBorder="1" applyAlignment="1">
      <alignment horizontal="center" vertical="center"/>
    </xf>
    <xf numFmtId="164" fontId="7" fillId="5" borderId="47" xfId="0" applyNumberFormat="1" applyFont="1" applyFill="1" applyBorder="1" applyAlignment="1">
      <alignment horizontal="center" vertical="center"/>
    </xf>
    <xf numFmtId="0" fontId="14" fillId="0" borderId="0" xfId="0" applyFont="1" applyAlignment="1">
      <alignment horizontal="left" vertical="center" wrapText="1"/>
    </xf>
    <xf numFmtId="0" fontId="0" fillId="8" borderId="12" xfId="0" applyFill="1" applyBorder="1" applyAlignment="1" applyProtection="1">
      <alignment horizontal="left" vertical="center"/>
      <protection locked="0"/>
    </xf>
    <xf numFmtId="0" fontId="0" fillId="8" borderId="13" xfId="0" applyFill="1" applyBorder="1" applyAlignment="1" applyProtection="1">
      <alignment horizontal="left" vertical="center"/>
      <protection locked="0"/>
    </xf>
    <xf numFmtId="0" fontId="0" fillId="8" borderId="14" xfId="0" applyFill="1" applyBorder="1" applyAlignment="1" applyProtection="1">
      <alignment horizontal="left" vertical="center"/>
      <protection locked="0"/>
    </xf>
    <xf numFmtId="0" fontId="2" fillId="5" borderId="37" xfId="0" applyFont="1" applyFill="1" applyBorder="1" applyAlignment="1">
      <alignment horizontal="left" vertical="center" wrapText="1"/>
    </xf>
    <xf numFmtId="0" fontId="2" fillId="5" borderId="11" xfId="0" applyFont="1" applyFill="1" applyBorder="1" applyAlignment="1">
      <alignment horizontal="left" vertical="center"/>
    </xf>
    <xf numFmtId="0" fontId="2" fillId="5" borderId="43" xfId="0" applyFont="1" applyFill="1" applyBorder="1" applyAlignment="1">
      <alignment horizontal="left" vertical="center"/>
    </xf>
    <xf numFmtId="0" fontId="0" fillId="8" borderId="38" xfId="0" applyFill="1" applyBorder="1" applyAlignment="1" applyProtection="1">
      <alignment horizontal="left" vertical="center"/>
      <protection locked="0"/>
    </xf>
    <xf numFmtId="0" fontId="0" fillId="8" borderId="39" xfId="0" applyFill="1" applyBorder="1" applyAlignment="1" applyProtection="1">
      <alignment horizontal="left" vertical="center"/>
      <protection locked="0"/>
    </xf>
    <xf numFmtId="0" fontId="0" fillId="8" borderId="40" xfId="0" applyFill="1" applyBorder="1" applyAlignment="1" applyProtection="1">
      <alignment horizontal="left" vertical="center"/>
      <protection locked="0"/>
    </xf>
    <xf numFmtId="0" fontId="0" fillId="8" borderId="44" xfId="0" applyFill="1" applyBorder="1" applyAlignment="1" applyProtection="1">
      <alignment horizontal="left" vertical="center"/>
      <protection locked="0"/>
    </xf>
    <xf numFmtId="0" fontId="0" fillId="8" borderId="45" xfId="0" applyFill="1" applyBorder="1" applyAlignment="1" applyProtection="1">
      <alignment horizontal="left" vertical="center"/>
      <protection locked="0"/>
    </xf>
    <xf numFmtId="0" fontId="0" fillId="8" borderId="46" xfId="0" applyFill="1" applyBorder="1" applyAlignment="1" applyProtection="1">
      <alignment horizontal="left" vertical="center"/>
      <protection locked="0"/>
    </xf>
    <xf numFmtId="0" fontId="45" fillId="21" borderId="88" xfId="0" applyFont="1" applyFill="1" applyBorder="1" applyAlignment="1" applyProtection="1">
      <alignment horizontal="left" vertical="center"/>
      <protection locked="0"/>
    </xf>
    <xf numFmtId="0" fontId="45" fillId="21" borderId="89" xfId="0" applyFont="1" applyFill="1" applyBorder="1" applyAlignment="1" applyProtection="1">
      <alignment horizontal="left" vertical="center"/>
      <protection locked="0"/>
    </xf>
    <xf numFmtId="0" fontId="45" fillId="21" borderId="90" xfId="0" applyFont="1" applyFill="1" applyBorder="1" applyAlignment="1" applyProtection="1">
      <alignment horizontal="left" vertical="center"/>
      <protection locked="0"/>
    </xf>
    <xf numFmtId="0" fontId="29" fillId="5" borderId="82" xfId="0" applyFont="1" applyFill="1" applyBorder="1" applyAlignment="1">
      <alignment horizontal="center"/>
    </xf>
    <xf numFmtId="0" fontId="29" fillId="5" borderId="83" xfId="0" applyFont="1" applyFill="1" applyBorder="1" applyAlignment="1">
      <alignment horizontal="center"/>
    </xf>
    <xf numFmtId="0" fontId="29" fillId="5" borderId="84" xfId="0" applyFont="1" applyFill="1" applyBorder="1" applyAlignment="1">
      <alignment horizontal="center"/>
    </xf>
    <xf numFmtId="49" fontId="48" fillId="8" borderId="82" xfId="0" applyNumberFormat="1" applyFont="1" applyFill="1" applyBorder="1" applyAlignment="1" applyProtection="1">
      <alignment horizontal="left" vertical="top" wrapText="1"/>
      <protection locked="0"/>
    </xf>
    <xf numFmtId="49" fontId="48" fillId="8" borderId="83" xfId="0" applyNumberFormat="1" applyFont="1" applyFill="1" applyBorder="1" applyAlignment="1" applyProtection="1">
      <alignment horizontal="left" vertical="top" wrapText="1"/>
      <protection locked="0"/>
    </xf>
    <xf numFmtId="49" fontId="48" fillId="8" borderId="84" xfId="0" applyNumberFormat="1" applyFont="1" applyFill="1" applyBorder="1" applyAlignment="1" applyProtection="1">
      <alignment horizontal="left" vertical="top" wrapText="1"/>
      <protection locked="0"/>
    </xf>
    <xf numFmtId="49" fontId="48" fillId="8" borderId="85" xfId="0" applyNumberFormat="1" applyFont="1" applyFill="1" applyBorder="1" applyAlignment="1" applyProtection="1">
      <alignment horizontal="left" vertical="top" wrapText="1"/>
      <protection locked="0"/>
    </xf>
    <xf numFmtId="49" fontId="48" fillId="8" borderId="86" xfId="0" applyNumberFormat="1" applyFont="1" applyFill="1" applyBorder="1" applyAlignment="1" applyProtection="1">
      <alignment horizontal="left" vertical="top" wrapText="1"/>
      <protection locked="0"/>
    </xf>
    <xf numFmtId="49" fontId="48" fillId="8" borderId="87" xfId="0" applyNumberFormat="1" applyFont="1" applyFill="1" applyBorder="1" applyAlignment="1" applyProtection="1">
      <alignment horizontal="left" vertical="top" wrapText="1"/>
      <protection locked="0"/>
    </xf>
    <xf numFmtId="0" fontId="0" fillId="6" borderId="15"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62" xfId="0" applyFill="1" applyBorder="1" applyAlignment="1">
      <alignment horizontal="center" vertical="center" wrapText="1"/>
    </xf>
    <xf numFmtId="0" fontId="0" fillId="6" borderId="63" xfId="0" applyFill="1" applyBorder="1" applyAlignment="1">
      <alignment horizontal="center" vertical="center" wrapText="1"/>
    </xf>
    <xf numFmtId="0" fontId="0" fillId="6" borderId="29" xfId="0" applyFill="1" applyBorder="1" applyAlignment="1">
      <alignment horizontal="center" vertical="center" wrapText="1"/>
    </xf>
    <xf numFmtId="0" fontId="0" fillId="6" borderId="31" xfId="0" applyFill="1" applyBorder="1" applyAlignment="1">
      <alignment horizontal="center" vertical="center" wrapText="1"/>
    </xf>
    <xf numFmtId="0" fontId="0" fillId="3" borderId="0" xfId="0" applyFill="1" applyAlignment="1">
      <alignment horizontal="left"/>
    </xf>
    <xf numFmtId="0" fontId="0" fillId="3" borderId="6" xfId="0" applyFill="1" applyBorder="1" applyAlignment="1">
      <alignment horizontal="left"/>
    </xf>
    <xf numFmtId="0" fontId="45" fillId="21" borderId="91" xfId="0" applyFont="1" applyFill="1" applyBorder="1" applyAlignment="1" applyProtection="1">
      <alignment horizontal="left" vertical="center"/>
      <protection locked="0"/>
    </xf>
    <xf numFmtId="0" fontId="45" fillId="21" borderId="92" xfId="0" applyFont="1" applyFill="1" applyBorder="1" applyAlignment="1" applyProtection="1">
      <alignment horizontal="left" vertical="center"/>
      <protection locked="0"/>
    </xf>
    <xf numFmtId="0" fontId="45" fillId="21" borderId="93" xfId="0" applyFont="1" applyFill="1" applyBorder="1" applyAlignment="1" applyProtection="1">
      <alignment horizontal="left" vertical="center"/>
      <protection locked="0"/>
    </xf>
    <xf numFmtId="0" fontId="2" fillId="5" borderId="37" xfId="0" applyFont="1" applyFill="1" applyBorder="1" applyAlignment="1">
      <alignment horizontal="left" vertical="center"/>
    </xf>
    <xf numFmtId="0" fontId="45" fillId="3" borderId="76" xfId="0" applyFont="1" applyFill="1" applyBorder="1" applyAlignment="1">
      <alignment horizontal="left" vertical="center" wrapText="1"/>
    </xf>
    <xf numFmtId="0" fontId="45" fillId="3" borderId="0" xfId="0" applyFont="1" applyFill="1" applyAlignment="1">
      <alignment horizontal="left" vertical="center" wrapText="1"/>
    </xf>
    <xf numFmtId="0" fontId="45" fillId="3" borderId="35" xfId="0" applyFont="1" applyFill="1" applyBorder="1" applyAlignment="1">
      <alignment horizontal="left" vertical="center" wrapText="1"/>
    </xf>
    <xf numFmtId="0" fontId="45" fillId="3" borderId="77" xfId="0" applyFont="1" applyFill="1" applyBorder="1" applyAlignment="1">
      <alignment horizontal="left" vertical="center" wrapText="1"/>
    </xf>
    <xf numFmtId="0" fontId="45" fillId="3" borderId="36" xfId="0" applyFont="1" applyFill="1" applyBorder="1" applyAlignment="1">
      <alignment horizontal="left" vertical="center" wrapText="1"/>
    </xf>
    <xf numFmtId="0" fontId="45" fillId="3" borderId="34" xfId="0"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2" fillId="0" borderId="0" xfId="0" applyFont="1" applyAlignment="1">
      <alignment horizontal="left" vertical="center" wrapText="1"/>
    </xf>
    <xf numFmtId="0" fontId="0" fillId="8" borderId="7" xfId="0" applyFill="1" applyBorder="1" applyAlignment="1" applyProtection="1">
      <alignment horizontal="left" vertical="center"/>
      <protection locked="0"/>
    </xf>
    <xf numFmtId="0" fontId="0" fillId="8" borderId="8" xfId="0" applyFill="1" applyBorder="1" applyAlignment="1" applyProtection="1">
      <alignment horizontal="left" vertical="center"/>
      <protection locked="0"/>
    </xf>
    <xf numFmtId="0" fontId="0" fillId="8" borderId="9" xfId="0" applyFill="1" applyBorder="1" applyAlignment="1" applyProtection="1">
      <alignment horizontal="left" vertical="center"/>
      <protection locked="0"/>
    </xf>
    <xf numFmtId="0" fontId="4" fillId="5" borderId="79" xfId="0" applyFont="1" applyFill="1" applyBorder="1" applyAlignment="1">
      <alignment horizontal="left" vertical="center"/>
    </xf>
    <xf numFmtId="164" fontId="32" fillId="18" borderId="80" xfId="0" applyNumberFormat="1" applyFont="1" applyFill="1" applyBorder="1" applyAlignment="1">
      <alignment horizontal="center" vertical="center"/>
    </xf>
    <xf numFmtId="0" fontId="32" fillId="18" borderId="80" xfId="0" applyFont="1" applyFill="1" applyBorder="1" applyAlignment="1">
      <alignment horizontal="center" vertical="center"/>
    </xf>
    <xf numFmtId="0" fontId="32" fillId="18" borderId="78" xfId="0" applyFont="1" applyFill="1" applyBorder="1" applyAlignment="1">
      <alignment horizontal="center" vertical="center"/>
    </xf>
    <xf numFmtId="0" fontId="17" fillId="5" borderId="79" xfId="0" applyFont="1" applyFill="1" applyBorder="1" applyAlignment="1">
      <alignment horizontal="left" vertical="center"/>
    </xf>
    <xf numFmtId="0" fontId="17" fillId="5" borderId="81" xfId="0" applyFont="1" applyFill="1" applyBorder="1" applyAlignment="1">
      <alignment horizontal="left" vertical="center"/>
    </xf>
    <xf numFmtId="0" fontId="2" fillId="8" borderId="7" xfId="0" applyFont="1" applyFill="1" applyBorder="1" applyAlignment="1" applyProtection="1">
      <alignment horizontal="left" vertical="center"/>
      <protection locked="0"/>
    </xf>
    <xf numFmtId="0" fontId="2" fillId="8" borderId="8" xfId="0" applyFont="1" applyFill="1" applyBorder="1" applyAlignment="1" applyProtection="1">
      <alignment horizontal="left" vertical="center"/>
      <protection locked="0"/>
    </xf>
    <xf numFmtId="0" fontId="2" fillId="8" borderId="9" xfId="0" applyFont="1" applyFill="1" applyBorder="1" applyAlignment="1" applyProtection="1">
      <alignment horizontal="left" vertical="center"/>
      <protection locked="0"/>
    </xf>
    <xf numFmtId="0" fontId="2" fillId="5" borderId="2" xfId="0" applyFont="1" applyFill="1" applyBorder="1" applyAlignment="1">
      <alignment horizontal="left"/>
    </xf>
    <xf numFmtId="0" fontId="2" fillId="5" borderId="3" xfId="0" applyFont="1" applyFill="1" applyBorder="1" applyAlignment="1">
      <alignment horizontal="left"/>
    </xf>
    <xf numFmtId="0" fontId="2" fillId="5" borderId="4" xfId="0" applyFont="1" applyFill="1" applyBorder="1" applyAlignment="1">
      <alignment horizontal="left"/>
    </xf>
    <xf numFmtId="0" fontId="25" fillId="2" borderId="0" xfId="0" applyFont="1" applyFill="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45" fillId="21" borderId="95" xfId="0" applyFont="1" applyFill="1" applyBorder="1" applyAlignment="1" applyProtection="1">
      <alignment horizontal="left" vertical="center"/>
      <protection locked="0"/>
    </xf>
    <xf numFmtId="0" fontId="45" fillId="21" borderId="96" xfId="0" applyFont="1" applyFill="1" applyBorder="1" applyAlignment="1" applyProtection="1">
      <alignment horizontal="left" vertical="center"/>
      <protection locked="0"/>
    </xf>
    <xf numFmtId="0" fontId="45" fillId="21" borderId="97" xfId="0" applyFont="1" applyFill="1" applyBorder="1" applyAlignment="1" applyProtection="1">
      <alignment horizontal="left" vertical="center"/>
      <protection locked="0"/>
    </xf>
    <xf numFmtId="0" fontId="17" fillId="3" borderId="0" xfId="0" applyFont="1" applyFill="1" applyAlignment="1">
      <alignment horizontal="left" vertical="center"/>
    </xf>
    <xf numFmtId="0" fontId="33" fillId="8" borderId="56" xfId="0" applyFont="1" applyFill="1" applyBorder="1" applyAlignment="1" applyProtection="1">
      <alignment horizontal="center" vertical="center" wrapText="1" shrinkToFit="1"/>
      <protection locked="0"/>
    </xf>
    <xf numFmtId="0" fontId="33" fillId="8" borderId="57" xfId="0" applyFont="1" applyFill="1" applyBorder="1" applyAlignment="1" applyProtection="1">
      <alignment horizontal="center" vertical="center" wrapText="1" shrinkToFit="1"/>
      <protection locked="0"/>
    </xf>
    <xf numFmtId="0" fontId="33" fillId="8" borderId="58" xfId="0" applyFont="1" applyFill="1" applyBorder="1" applyAlignment="1" applyProtection="1">
      <alignment horizontal="center" vertical="center" wrapText="1" shrinkToFit="1"/>
      <protection locked="0"/>
    </xf>
    <xf numFmtId="0" fontId="33" fillId="8" borderId="59" xfId="0" applyFont="1" applyFill="1" applyBorder="1" applyAlignment="1" applyProtection="1">
      <alignment horizontal="center" vertical="center" wrapText="1" shrinkToFit="1"/>
      <protection locked="0"/>
    </xf>
    <xf numFmtId="0" fontId="33" fillId="8" borderId="60" xfId="0" applyFont="1" applyFill="1" applyBorder="1" applyAlignment="1" applyProtection="1">
      <alignment horizontal="center" vertical="center" wrapText="1" shrinkToFit="1"/>
      <protection locked="0"/>
    </xf>
    <xf numFmtId="0" fontId="33" fillId="8" borderId="61" xfId="0" applyFont="1" applyFill="1" applyBorder="1" applyAlignment="1" applyProtection="1">
      <alignment horizontal="center" vertical="center" wrapText="1" shrinkToFit="1"/>
      <protection locked="0"/>
    </xf>
    <xf numFmtId="0" fontId="2" fillId="0" borderId="20" xfId="0" applyFont="1" applyBorder="1" applyAlignment="1">
      <alignment horizontal="center" vertical="center" textRotation="90" wrapText="1"/>
    </xf>
    <xf numFmtId="0" fontId="0" fillId="0" borderId="18" xfId="0" applyBorder="1" applyAlignment="1">
      <alignment horizontal="center"/>
    </xf>
    <xf numFmtId="0" fontId="20" fillId="0" borderId="20" xfId="0" applyFont="1" applyBorder="1" applyAlignment="1">
      <alignment horizontal="center" vertical="center" textRotation="90" wrapText="1"/>
    </xf>
    <xf numFmtId="0" fontId="0" fillId="0" borderId="0" xfId="0" applyAlignment="1">
      <alignment horizontal="center"/>
    </xf>
    <xf numFmtId="0" fontId="2" fillId="6" borderId="18" xfId="0" applyFont="1" applyFill="1" applyBorder="1" applyAlignment="1">
      <alignment horizontal="center"/>
    </xf>
    <xf numFmtId="0" fontId="0" fillId="4" borderId="0" xfId="0" applyFill="1" applyAlignment="1">
      <alignment horizontal="center"/>
    </xf>
    <xf numFmtId="0" fontId="0" fillId="6" borderId="0" xfId="0" applyFill="1" applyAlignment="1">
      <alignment horizontal="center"/>
    </xf>
  </cellXfs>
  <cellStyles count="1">
    <cellStyle name="Normal" xfId="0" builtinId="0"/>
  </cellStyles>
  <dxfs count="2">
    <dxf>
      <font>
        <color theme="8" tint="0.39994506668294322"/>
      </font>
    </dxf>
    <dxf>
      <fill>
        <patternFill>
          <bgColor theme="9" tint="0.79998168889431442"/>
        </patternFill>
      </fill>
    </dxf>
  </dxfs>
  <tableStyles count="0" defaultTableStyle="TableStyleMedium2" defaultPivotStyle="PivotStyleLight16"/>
  <colors>
    <mruColors>
      <color rgb="FFFFFFCC"/>
      <color rgb="FFE9F5FD"/>
      <color rgb="FF2E80D2"/>
      <color rgb="FFDAE9F8"/>
      <color rgb="FF297ABD"/>
      <color rgb="FFFFAFEA"/>
      <color rgb="FFF5B9D0"/>
      <color rgb="FFBC83C7"/>
      <color rgb="FF7B3D8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1171222</xdr:colOff>
      <xdr:row>140</xdr:row>
      <xdr:rowOff>42333</xdr:rowOff>
    </xdr:from>
    <xdr:to>
      <xdr:col>8</xdr:col>
      <xdr:colOff>515055</xdr:colOff>
      <xdr:row>140</xdr:row>
      <xdr:rowOff>1167045</xdr:rowOff>
    </xdr:to>
    <xdr:sp macro="" textlink="">
      <xdr:nvSpPr>
        <xdr:cNvPr id="4" name="CuadroTexto 17">
          <a:extLst>
            <a:ext uri="{FF2B5EF4-FFF2-40B4-BE49-F238E27FC236}">
              <a16:creationId xmlns:a16="http://schemas.microsoft.com/office/drawing/2014/main" id="{EB7B8FF1-2E29-AE41-B6E5-0773E88FB396}"/>
            </a:ext>
          </a:extLst>
        </xdr:cNvPr>
        <xdr:cNvSpPr txBox="1"/>
      </xdr:nvSpPr>
      <xdr:spPr>
        <a:xfrm>
          <a:off x="1171222" y="30183666"/>
          <a:ext cx="6836833" cy="1124712"/>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Documentación acreditativa que deben presentar para obtener esta puntuación:</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1. </a:t>
          </a: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Certificado de situación censal en vigor</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 expedido por la Agencia Estatal de Administración Tributaria, que acredite la residencia fiscal en las islas de la empresa local.</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2. </a:t>
          </a: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Y si la empresa solicitante no tiene residencia fiscal en las islas, el contrato de coproducción </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que acredite la participación de una empresa con domicilio fiscal en Canarias y que tenga un porcentaje de titularidad mínimo del 20%.</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El contrato de coproducción aportado debe acreditar la existencia del acuerdo con una fecha anterior a la de fin del plazo de presentación de solicitudes.</a:t>
          </a:r>
        </a:p>
        <a:p>
          <a:pPr algn="l" rtl="0">
            <a:defRPr sz="1000"/>
          </a:pPr>
          <a:endPar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endParaRPr>
        </a:p>
      </xdr:txBody>
    </xdr:sp>
    <xdr:clientData/>
  </xdr:twoCellAnchor>
  <xdr:twoCellAnchor>
    <xdr:from>
      <xdr:col>1</xdr:col>
      <xdr:colOff>0</xdr:colOff>
      <xdr:row>142</xdr:row>
      <xdr:rowOff>36028</xdr:rowOff>
    </xdr:from>
    <xdr:to>
      <xdr:col>8</xdr:col>
      <xdr:colOff>522111</xdr:colOff>
      <xdr:row>142</xdr:row>
      <xdr:rowOff>297234</xdr:rowOff>
    </xdr:to>
    <xdr:sp macro="" textlink="">
      <xdr:nvSpPr>
        <xdr:cNvPr id="6" name="CuadroTexto 19">
          <a:extLst>
            <a:ext uri="{FF2B5EF4-FFF2-40B4-BE49-F238E27FC236}">
              <a16:creationId xmlns:a16="http://schemas.microsoft.com/office/drawing/2014/main" id="{9161828E-BA1A-1B42-BF42-2C8DBF182AF0}"/>
            </a:ext>
          </a:extLst>
        </xdr:cNvPr>
        <xdr:cNvSpPr txBox="1"/>
      </xdr:nvSpPr>
      <xdr:spPr>
        <a:xfrm>
          <a:off x="1179929" y="31695957"/>
          <a:ext cx="6818069" cy="261206"/>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Debe aportarse la </a:t>
          </a: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memoria de la estrategia</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a:t>
          </a:r>
        </a:p>
        <a:p>
          <a:pPr algn="l" rtl="0">
            <a:defRPr sz="1000"/>
          </a:pPr>
          <a:endPar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endParaRPr>
        </a:p>
      </xdr:txBody>
    </xdr:sp>
    <xdr:clientData/>
  </xdr:twoCellAnchor>
  <xdr:twoCellAnchor>
    <xdr:from>
      <xdr:col>1</xdr:col>
      <xdr:colOff>1199</xdr:colOff>
      <xdr:row>146</xdr:row>
      <xdr:rowOff>54042</xdr:rowOff>
    </xdr:from>
    <xdr:to>
      <xdr:col>4</xdr:col>
      <xdr:colOff>654538</xdr:colOff>
      <xdr:row>146</xdr:row>
      <xdr:rowOff>962025</xdr:rowOff>
    </xdr:to>
    <xdr:sp macro="" textlink="">
      <xdr:nvSpPr>
        <xdr:cNvPr id="7" name="CuadroTexto 20">
          <a:extLst>
            <a:ext uri="{FF2B5EF4-FFF2-40B4-BE49-F238E27FC236}">
              <a16:creationId xmlns:a16="http://schemas.microsoft.com/office/drawing/2014/main" id="{9F493450-337C-DA44-B88C-FA7AA5098CAF}"/>
            </a:ext>
          </a:extLst>
        </xdr:cNvPr>
        <xdr:cNvSpPr txBox="1"/>
      </xdr:nvSpPr>
      <xdr:spPr>
        <a:xfrm>
          <a:off x="1029899" y="33896367"/>
          <a:ext cx="3006014" cy="907983"/>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s-ES_tradnl" sz="900" b="0" i="0" u="sng" strike="noStrike" baseline="0">
              <a:solidFill>
                <a:srgbClr val="000000"/>
              </a:solidFill>
              <a:latin typeface="Calibri Light" panose="020F0302020204030204" pitchFamily="34" charset="0"/>
              <a:ea typeface="Tahoma" pitchFamily="2" charset="0"/>
              <a:cs typeface="Calibri Light" panose="020F0302020204030204" pitchFamily="34" charset="0"/>
            </a:rPr>
            <a:t>Ayudas públicas a la escritura de guion o desarrollo de proyecto:</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Se </a:t>
          </a: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debe acreditar la obtención de ayudas públicas, del programa Media o Ibermedia </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para la escritura del guion o para el desarrollo del proyecto.</a:t>
          </a:r>
        </a:p>
        <a:p>
          <a:pPr algn="l" rtl="0">
            <a:defRPr sz="1000"/>
          </a:pPr>
          <a:endPar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endParaRPr>
        </a:p>
      </xdr:txBody>
    </xdr:sp>
    <xdr:clientData/>
  </xdr:twoCellAnchor>
  <xdr:twoCellAnchor>
    <xdr:from>
      <xdr:col>4</xdr:col>
      <xdr:colOff>752231</xdr:colOff>
      <xdr:row>146</xdr:row>
      <xdr:rowOff>52064</xdr:rowOff>
    </xdr:from>
    <xdr:to>
      <xdr:col>8</xdr:col>
      <xdr:colOff>520300</xdr:colOff>
      <xdr:row>146</xdr:row>
      <xdr:rowOff>1457170</xdr:rowOff>
    </xdr:to>
    <xdr:sp macro="" textlink="">
      <xdr:nvSpPr>
        <xdr:cNvPr id="8" name="CuadroTexto 21">
          <a:extLst>
            <a:ext uri="{FF2B5EF4-FFF2-40B4-BE49-F238E27FC236}">
              <a16:creationId xmlns:a16="http://schemas.microsoft.com/office/drawing/2014/main" id="{D0725EC1-9BE3-C846-8067-CB7E7C00DF5C}"/>
            </a:ext>
          </a:extLst>
        </xdr:cNvPr>
        <xdr:cNvSpPr txBox="1"/>
      </xdr:nvSpPr>
      <xdr:spPr>
        <a:xfrm>
          <a:off x="4635500" y="32632449"/>
          <a:ext cx="3358262" cy="1405106"/>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s-ES_tradnl" sz="900" b="0" i="0" u="sng" strike="noStrike" baseline="0">
              <a:solidFill>
                <a:srgbClr val="000000"/>
              </a:solidFill>
              <a:latin typeface="Calibri Light" panose="020F0302020204030204" pitchFamily="34" charset="0"/>
              <a:ea typeface="Tahoma" pitchFamily="2" charset="0"/>
              <a:cs typeface="Calibri Light" panose="020F0302020204030204" pitchFamily="34" charset="0"/>
            </a:rPr>
            <a:t>Premios obtenidos en concursos, laboratorios y programas de desarrollo:</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Se debe </a:t>
          </a: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acreditar la obtención de premios </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fruto de su participación en concursos de guion, laboratorios, residencias y programas de desarrollo de proyectos </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   - 0.5 puntos si son premios no económicos consistentes en servicios, o económicos inferiores a 2.000 euros</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   - 1 punto si son premios económicos por importe igual o superior a 2.000 euros). </a:t>
          </a:r>
        </a:p>
        <a:p>
          <a:pPr algn="l" rtl="0">
            <a:defRPr sz="1000"/>
          </a:pPr>
          <a:endPar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endParaRPr>
        </a:p>
      </xdr:txBody>
    </xdr:sp>
    <xdr:clientData/>
  </xdr:twoCellAnchor>
  <xdr:twoCellAnchor>
    <xdr:from>
      <xdr:col>7</xdr:col>
      <xdr:colOff>32268</xdr:colOff>
      <xdr:row>38</xdr:row>
      <xdr:rowOff>185902</xdr:rowOff>
    </xdr:from>
    <xdr:to>
      <xdr:col>8</xdr:col>
      <xdr:colOff>556387</xdr:colOff>
      <xdr:row>45</xdr:row>
      <xdr:rowOff>142875</xdr:rowOff>
    </xdr:to>
    <xdr:sp macro="" textlink="">
      <xdr:nvSpPr>
        <xdr:cNvPr id="263" name="CuadroTexto 1">
          <a:extLst>
            <a:ext uri="{FF2B5EF4-FFF2-40B4-BE49-F238E27FC236}">
              <a16:creationId xmlns:a16="http://schemas.microsoft.com/office/drawing/2014/main" id="{D57D3CEE-54E1-2B98-F620-76B5F2C476EE}"/>
            </a:ext>
          </a:extLst>
        </xdr:cNvPr>
        <xdr:cNvSpPr txBox="1"/>
      </xdr:nvSpPr>
      <xdr:spPr>
        <a:xfrm>
          <a:off x="5775843" y="10120477"/>
          <a:ext cx="1305169" cy="1366673"/>
        </a:xfrm>
        <a:prstGeom prst="rect">
          <a:avLst/>
        </a:prstGeom>
        <a:solidFill>
          <a:srgbClr val="FFFFCC"/>
        </a:solidFill>
        <a:ln w="9525" cmpd="sng">
          <a:solidFill>
            <a:srgbClr val="C00000">
              <a:alpha val="70000"/>
            </a:srgbClr>
          </a:solidFill>
          <a:round/>
          <a:extLst>
            <a:ext uri="{C807C97D-BFC1-408E-A445-0C87EB9F89A2}">
              <ask:lineSketchStyleProps xmlns:ask="http://schemas.microsoft.com/office/drawing/2018/sketchyshapes" sd="1219033472">
                <a:custGeom>
                  <a:avLst/>
                  <a:gdLst>
                    <a:gd name="connsiteX0" fmla="*/ 0 w 1352550"/>
                    <a:gd name="connsiteY0" fmla="*/ 0 h 1981200"/>
                    <a:gd name="connsiteX1" fmla="*/ 1352550 w 1352550"/>
                    <a:gd name="connsiteY1" fmla="*/ 0 h 1981200"/>
                    <a:gd name="connsiteX2" fmla="*/ 1352550 w 1352550"/>
                    <a:gd name="connsiteY2" fmla="*/ 1981200 h 1981200"/>
                    <a:gd name="connsiteX3" fmla="*/ 0 w 1352550"/>
                    <a:gd name="connsiteY3" fmla="*/ 1981200 h 1981200"/>
                    <a:gd name="connsiteX4" fmla="*/ 0 w 1352550"/>
                    <a:gd name="connsiteY4" fmla="*/ 0 h 19812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52550" h="1981200" fill="none" extrusionOk="0">
                      <a:moveTo>
                        <a:pt x="0" y="0"/>
                      </a:moveTo>
                      <a:cubicBezTo>
                        <a:pt x="431390" y="-40599"/>
                        <a:pt x="1008864" y="82446"/>
                        <a:pt x="1352550" y="0"/>
                      </a:cubicBezTo>
                      <a:cubicBezTo>
                        <a:pt x="1440189" y="565510"/>
                        <a:pt x="1279871" y="999446"/>
                        <a:pt x="1352550" y="1981200"/>
                      </a:cubicBezTo>
                      <a:cubicBezTo>
                        <a:pt x="709724" y="2073926"/>
                        <a:pt x="413029" y="1966362"/>
                        <a:pt x="0" y="1981200"/>
                      </a:cubicBezTo>
                      <a:cubicBezTo>
                        <a:pt x="-38581" y="1060145"/>
                        <a:pt x="63341" y="939703"/>
                        <a:pt x="0" y="0"/>
                      </a:cubicBezTo>
                      <a:close/>
                    </a:path>
                    <a:path w="1352550" h="1981200" stroke="0" extrusionOk="0">
                      <a:moveTo>
                        <a:pt x="0" y="0"/>
                      </a:moveTo>
                      <a:cubicBezTo>
                        <a:pt x="553595" y="-100460"/>
                        <a:pt x="935069" y="-47691"/>
                        <a:pt x="1352550" y="0"/>
                      </a:cubicBezTo>
                      <a:cubicBezTo>
                        <a:pt x="1219668" y="373062"/>
                        <a:pt x="1437501" y="1023384"/>
                        <a:pt x="1352550" y="1981200"/>
                      </a:cubicBezTo>
                      <a:cubicBezTo>
                        <a:pt x="1058698" y="2014263"/>
                        <a:pt x="622629" y="1893864"/>
                        <a:pt x="0" y="1981200"/>
                      </a:cubicBezTo>
                      <a:cubicBezTo>
                        <a:pt x="-20187" y="1283170"/>
                        <a:pt x="-152480" y="859025"/>
                        <a:pt x="0" y="0"/>
                      </a:cubicBezTo>
                      <a:close/>
                    </a:path>
                  </a:pathLst>
                </a:custGeom>
                <ask:type>
                  <ask:lineSketchNone/>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900" b="0" i="0" kern="1200">
              <a:latin typeface="Calibri Light" panose="020F0302020204030204" pitchFamily="34" charset="0"/>
              <a:cs typeface="Calibri Light" panose="020F0302020204030204" pitchFamily="34" charset="0"/>
            </a:rPr>
            <a:t>Si necesita añadir algún dato que no aparece en este formulario, especifíquelo aquí.</a:t>
          </a:r>
        </a:p>
        <a:p>
          <a:r>
            <a:rPr lang="es-ES" sz="900" b="0" i="0" kern="1200">
              <a:latin typeface="Calibri Light" panose="020F0302020204030204" pitchFamily="34" charset="0"/>
              <a:cs typeface="Calibri Light" panose="020F0302020204030204" pitchFamily="34" charset="0"/>
            </a:rPr>
            <a:t>Lea atentamente las explicaciones que aparecen en estas viñetas a lo largo del formulario.</a:t>
          </a:r>
        </a:p>
      </xdr:txBody>
    </xdr:sp>
    <xdr:clientData/>
  </xdr:twoCellAnchor>
  <xdr:twoCellAnchor>
    <xdr:from>
      <xdr:col>1</xdr:col>
      <xdr:colOff>0</xdr:colOff>
      <xdr:row>131</xdr:row>
      <xdr:rowOff>42336</xdr:rowOff>
    </xdr:from>
    <xdr:to>
      <xdr:col>8</xdr:col>
      <xdr:colOff>522111</xdr:colOff>
      <xdr:row>131</xdr:row>
      <xdr:rowOff>712614</xdr:rowOff>
    </xdr:to>
    <xdr:sp macro="" textlink="">
      <xdr:nvSpPr>
        <xdr:cNvPr id="2" name="CuadroTexto 14">
          <a:extLst>
            <a:ext uri="{FF2B5EF4-FFF2-40B4-BE49-F238E27FC236}">
              <a16:creationId xmlns:a16="http://schemas.microsoft.com/office/drawing/2014/main" id="{438AD2C8-9A57-8247-AD06-215E9851F0B3}"/>
            </a:ext>
          </a:extLst>
        </xdr:cNvPr>
        <xdr:cNvSpPr txBox="1"/>
      </xdr:nvSpPr>
      <xdr:spPr>
        <a:xfrm>
          <a:off x="1178278" y="27523725"/>
          <a:ext cx="6815666" cy="670278"/>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Basta con documentar una sola persona, aunque participen más con esta característica.</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Documentación acreditativa que deben presentar para obtener esta puntuación:                                                             </a:t>
          </a:r>
        </a:p>
        <a:p>
          <a:pPr algn="l" rtl="0">
            <a:defRPr sz="1000"/>
          </a:pP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1. carta de compromiso del/la participante                                                                                </a:t>
          </a:r>
        </a:p>
        <a:p>
          <a:pPr algn="l" rtl="0">
            <a:defRPr sz="1000"/>
          </a:pP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2. certificado oficial de reconocimiento de discapacidad</a:t>
          </a: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a:t>
          </a:r>
        </a:p>
      </xdr:txBody>
    </xdr:sp>
    <xdr:clientData/>
  </xdr:twoCellAnchor>
  <xdr:twoCellAnchor>
    <xdr:from>
      <xdr:col>1</xdr:col>
      <xdr:colOff>1</xdr:colOff>
      <xdr:row>127</xdr:row>
      <xdr:rowOff>31044</xdr:rowOff>
    </xdr:from>
    <xdr:to>
      <xdr:col>8</xdr:col>
      <xdr:colOff>522112</xdr:colOff>
      <xdr:row>127</xdr:row>
      <xdr:rowOff>1402644</xdr:rowOff>
    </xdr:to>
    <xdr:sp macro="" textlink="">
      <xdr:nvSpPr>
        <xdr:cNvPr id="235" name="CuadroTexto 12">
          <a:extLst>
            <a:ext uri="{FF2B5EF4-FFF2-40B4-BE49-F238E27FC236}">
              <a16:creationId xmlns:a16="http://schemas.microsoft.com/office/drawing/2014/main" id="{72232532-3BCD-504A-B35F-D27805F7A3B7}"/>
            </a:ext>
          </a:extLst>
        </xdr:cNvPr>
        <xdr:cNvSpPr txBox="1"/>
      </xdr:nvSpPr>
      <xdr:spPr>
        <a:xfrm>
          <a:off x="1178279" y="25367544"/>
          <a:ext cx="6815666" cy="1371600"/>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El/la director/a de la obra reúne los requisitos para puntuar como novel:</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 Si es la primera o segunda obra de largometraje como director/a</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 Si es canario/a o tiene la residencia fiscal en las Islas Canarias.</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Ambos requisitos son inseparables y complementarios a la puntuación de director canario. </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En el caso de que las labores de dirección se desempeñen por más de una persona, todas ellas deberán cumplir y acreditar documentalmente ambos requisitos para obtener esta puntuación.</a:t>
          </a:r>
        </a:p>
        <a:p>
          <a:pPr algn="l" rtl="0">
            <a:defRPr sz="1000"/>
          </a:pPr>
          <a:r>
            <a:rPr lang="es-ES_tradnl" sz="900" b="1" i="0" u="none" strike="noStrike" baseline="0">
              <a:solidFill>
                <a:srgbClr val="000000"/>
              </a:solidFill>
              <a:latin typeface="Calibri Light" panose="020F0302020204030204" pitchFamily="34" charset="0"/>
              <a:ea typeface="Tahoma" pitchFamily="2" charset="0"/>
              <a:cs typeface="Calibri Light" panose="020F0302020204030204" pitchFamily="34" charset="0"/>
            </a:rPr>
            <a:t>Se debe aportar una declaración jurada de la persona que ocupe el puesto de dirección.</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La documentación requerida para acreditar el nacimiento y/o residencia fiscal en Canarias, puntuable en la Ficha Técnica, también debe ser aportada para poder puntuar en este apartado.</a:t>
          </a:r>
        </a:p>
      </xdr:txBody>
    </xdr:sp>
    <xdr:clientData/>
  </xdr:twoCellAnchor>
  <xdr:twoCellAnchor>
    <xdr:from>
      <xdr:col>0</xdr:col>
      <xdr:colOff>1026843</xdr:colOff>
      <xdr:row>111</xdr:row>
      <xdr:rowOff>27025</xdr:rowOff>
    </xdr:from>
    <xdr:to>
      <xdr:col>8</xdr:col>
      <xdr:colOff>508000</xdr:colOff>
      <xdr:row>119</xdr:row>
      <xdr:rowOff>9011</xdr:rowOff>
    </xdr:to>
    <xdr:sp macro="" textlink="">
      <xdr:nvSpPr>
        <xdr:cNvPr id="233" name="CuadroTexto 2">
          <a:extLst>
            <a:ext uri="{FF2B5EF4-FFF2-40B4-BE49-F238E27FC236}">
              <a16:creationId xmlns:a16="http://schemas.microsoft.com/office/drawing/2014/main" id="{6E7B4BB7-692D-49DB-A328-EFE35425BDDA}"/>
            </a:ext>
          </a:extLst>
        </xdr:cNvPr>
        <xdr:cNvSpPr txBox="1"/>
      </xdr:nvSpPr>
      <xdr:spPr>
        <a:xfrm>
          <a:off x="1026843" y="22848925"/>
          <a:ext cx="6005782" cy="1534561"/>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900" b="0" i="0" kern="1200">
              <a:latin typeface="Calibri Light" panose="020F0302020204030204" pitchFamily="34" charset="0"/>
              <a:cs typeface="Calibri Light" panose="020F0302020204030204" pitchFamily="34" charset="0"/>
            </a:rPr>
            <a:t>Si en alguno de los cargos hay más de 5 personas, anote todos sus datos en el cuadro de comentarios de más arriba y adjunte sus acreditaciones junto a las del resto. </a:t>
          </a:r>
        </a:p>
        <a:p>
          <a:r>
            <a:rPr lang="es-ES" sz="900" b="0" i="0" kern="1200">
              <a:latin typeface="Calibri Light" panose="020F0302020204030204" pitchFamily="34" charset="0"/>
              <a:cs typeface="Calibri Light" panose="020F0302020204030204" pitchFamily="34" charset="0"/>
            </a:rPr>
            <a:t>En caso de no contar con NIF de nacionalidad española, cumplimente este campo con 8 ceros + letra (00000000A, 00000000B, etc) y especifique en el cuadro de comentarios de más arriba los detalles del caso concreto.</a:t>
          </a:r>
        </a:p>
        <a:p>
          <a:r>
            <a:rPr lang="es-ES" sz="900" b="0" i="0" kern="1200">
              <a:latin typeface="Calibri Light" panose="020F0302020204030204" pitchFamily="34" charset="0"/>
              <a:cs typeface="Calibri Light" panose="020F0302020204030204" pitchFamily="34" charset="0"/>
            </a:rPr>
            <a:t>Recuerde que en todos los casos, al PDF resultante de este formulario deberá anexar copia de la documentación especificada.</a:t>
          </a:r>
        </a:p>
        <a:p>
          <a:r>
            <a:rPr lang="es-ES" sz="900" b="0" i="0" kern="1200">
              <a:latin typeface="Calibri Light" panose="020F0302020204030204" pitchFamily="34" charset="0"/>
              <a:cs typeface="Calibri Light" panose="020F0302020204030204" pitchFamily="34" charset="0"/>
            </a:rPr>
            <a:t>En el caso de existir más de 5 personas en alguna de las categorías y que las faltantes estén especificadas en el cuadro de comentarios, el personal de TV Canaria recalculará la puntuación.</a:t>
          </a:r>
        </a:p>
        <a:p>
          <a:r>
            <a:rPr lang="es-ES" sz="900" b="1" i="0" kern="1200">
              <a:latin typeface="Calibri Light" panose="020F0302020204030204" pitchFamily="34" charset="0"/>
              <a:cs typeface="Calibri Light" panose="020F0302020204030204" pitchFamily="34" charset="0"/>
            </a:rPr>
            <a:t>De las casillas anteriores, sólo se valorará la puntuación de "Canario/a" cuando los datos declarados se acompañen de la documentación que acredite el nacimiento y/o residencial fiscal en Canarias (copia del DNI o Certificado de situación censal en vigor), así como las cartas de compromiso de todas las personas susceptibles de ser puntuadas.</a:t>
          </a:r>
        </a:p>
      </xdr:txBody>
    </xdr:sp>
    <xdr:clientData/>
  </xdr:twoCellAnchor>
  <xdr:twoCellAnchor>
    <xdr:from>
      <xdr:col>1</xdr:col>
      <xdr:colOff>0</xdr:colOff>
      <xdr:row>155</xdr:row>
      <xdr:rowOff>42332</xdr:rowOff>
    </xdr:from>
    <xdr:to>
      <xdr:col>8</xdr:col>
      <xdr:colOff>522111</xdr:colOff>
      <xdr:row>155</xdr:row>
      <xdr:rowOff>571500</xdr:rowOff>
    </xdr:to>
    <xdr:sp macro="" textlink="">
      <xdr:nvSpPr>
        <xdr:cNvPr id="5" name="CuadroTexto 19">
          <a:extLst>
            <a:ext uri="{FF2B5EF4-FFF2-40B4-BE49-F238E27FC236}">
              <a16:creationId xmlns:a16="http://schemas.microsoft.com/office/drawing/2014/main" id="{16A2AF53-F0F7-7D4A-983B-19FF70271E90}"/>
            </a:ext>
          </a:extLst>
        </xdr:cNvPr>
        <xdr:cNvSpPr txBox="1"/>
      </xdr:nvSpPr>
      <xdr:spPr>
        <a:xfrm>
          <a:off x="1185333" y="40237832"/>
          <a:ext cx="6829778" cy="529168"/>
        </a:xfrm>
        <a:prstGeom prst="rect">
          <a:avLst/>
        </a:prstGeom>
        <a:solidFill>
          <a:srgbClr val="FFFFCC"/>
        </a:solidFill>
        <a:ln w="9525" cap="rnd" cmpd="sng">
          <a:solidFill>
            <a:srgbClr val="C00000">
              <a:alpha val="57000"/>
            </a:srgbClr>
          </a:solidFill>
          <a:round/>
          <a:extLst>
            <a:ext uri="{C807C97D-BFC1-408E-A445-0C87EB9F89A2}">
              <ask:lineSketchStyleProps xmlns:ask="http://schemas.microsoft.com/office/drawing/2018/sketchyshapes" sd="1219033472">
                <a:custGeom>
                  <a:avLst/>
                  <a:gdLst>
                    <a:gd name="connsiteX0" fmla="*/ 0 w 7151631"/>
                    <a:gd name="connsiteY0" fmla="*/ 0 h 1522199"/>
                    <a:gd name="connsiteX1" fmla="*/ 793181 w 7151631"/>
                    <a:gd name="connsiteY1" fmla="*/ 0 h 1522199"/>
                    <a:gd name="connsiteX2" fmla="*/ 1586362 w 7151631"/>
                    <a:gd name="connsiteY2" fmla="*/ 0 h 1522199"/>
                    <a:gd name="connsiteX3" fmla="*/ 2236510 w 7151631"/>
                    <a:gd name="connsiteY3" fmla="*/ 0 h 1522199"/>
                    <a:gd name="connsiteX4" fmla="*/ 2958175 w 7151631"/>
                    <a:gd name="connsiteY4" fmla="*/ 0 h 1522199"/>
                    <a:gd name="connsiteX5" fmla="*/ 3536807 w 7151631"/>
                    <a:gd name="connsiteY5" fmla="*/ 0 h 1522199"/>
                    <a:gd name="connsiteX6" fmla="*/ 4186955 w 7151631"/>
                    <a:gd name="connsiteY6" fmla="*/ 0 h 1522199"/>
                    <a:gd name="connsiteX7" fmla="*/ 4980136 w 7151631"/>
                    <a:gd name="connsiteY7" fmla="*/ 0 h 1522199"/>
                    <a:gd name="connsiteX8" fmla="*/ 5487251 w 7151631"/>
                    <a:gd name="connsiteY8" fmla="*/ 0 h 1522199"/>
                    <a:gd name="connsiteX9" fmla="*/ 6208916 w 7151631"/>
                    <a:gd name="connsiteY9" fmla="*/ 0 h 1522199"/>
                    <a:gd name="connsiteX10" fmla="*/ 7151631 w 7151631"/>
                    <a:gd name="connsiteY10" fmla="*/ 0 h 1522199"/>
                    <a:gd name="connsiteX11" fmla="*/ 7151631 w 7151631"/>
                    <a:gd name="connsiteY11" fmla="*/ 507400 h 1522199"/>
                    <a:gd name="connsiteX12" fmla="*/ 7151631 w 7151631"/>
                    <a:gd name="connsiteY12" fmla="*/ 1014799 h 1522199"/>
                    <a:gd name="connsiteX13" fmla="*/ 7151631 w 7151631"/>
                    <a:gd name="connsiteY13" fmla="*/ 1522199 h 1522199"/>
                    <a:gd name="connsiteX14" fmla="*/ 6358450 w 7151631"/>
                    <a:gd name="connsiteY14" fmla="*/ 1522199 h 1522199"/>
                    <a:gd name="connsiteX15" fmla="*/ 5708302 w 7151631"/>
                    <a:gd name="connsiteY15" fmla="*/ 1522199 h 1522199"/>
                    <a:gd name="connsiteX16" fmla="*/ 5058154 w 7151631"/>
                    <a:gd name="connsiteY16" fmla="*/ 1522199 h 1522199"/>
                    <a:gd name="connsiteX17" fmla="*/ 4408005 w 7151631"/>
                    <a:gd name="connsiteY17" fmla="*/ 1522199 h 1522199"/>
                    <a:gd name="connsiteX18" fmla="*/ 3757857 w 7151631"/>
                    <a:gd name="connsiteY18" fmla="*/ 1522199 h 1522199"/>
                    <a:gd name="connsiteX19" fmla="*/ 3179225 w 7151631"/>
                    <a:gd name="connsiteY19" fmla="*/ 1522199 h 1522199"/>
                    <a:gd name="connsiteX20" fmla="*/ 2457560 w 7151631"/>
                    <a:gd name="connsiteY20" fmla="*/ 1522199 h 1522199"/>
                    <a:gd name="connsiteX21" fmla="*/ 1807412 w 7151631"/>
                    <a:gd name="connsiteY21" fmla="*/ 1522199 h 1522199"/>
                    <a:gd name="connsiteX22" fmla="*/ 1014231 w 7151631"/>
                    <a:gd name="connsiteY22" fmla="*/ 1522199 h 1522199"/>
                    <a:gd name="connsiteX23" fmla="*/ 0 w 7151631"/>
                    <a:gd name="connsiteY23" fmla="*/ 1522199 h 1522199"/>
                    <a:gd name="connsiteX24" fmla="*/ 0 w 7151631"/>
                    <a:gd name="connsiteY24" fmla="*/ 999577 h 1522199"/>
                    <a:gd name="connsiteX25" fmla="*/ 0 w 7151631"/>
                    <a:gd name="connsiteY25" fmla="*/ 492178 h 1522199"/>
                    <a:gd name="connsiteX26" fmla="*/ 0 w 7151631"/>
                    <a:gd name="connsiteY26" fmla="*/ 0 h 152219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Lst>
                  <a:rect l="l" t="t" r="r" b="b"/>
                  <a:pathLst>
                    <a:path w="7151631" h="1522199" fill="none" extrusionOk="0">
                      <a:moveTo>
                        <a:pt x="0" y="0"/>
                      </a:moveTo>
                      <a:cubicBezTo>
                        <a:pt x="273349" y="-20048"/>
                        <a:pt x="628717" y="-12840"/>
                        <a:pt x="793181" y="0"/>
                      </a:cubicBezTo>
                      <a:cubicBezTo>
                        <a:pt x="957645" y="12840"/>
                        <a:pt x="1278496" y="31200"/>
                        <a:pt x="1586362" y="0"/>
                      </a:cubicBezTo>
                      <a:cubicBezTo>
                        <a:pt x="1894228" y="-31200"/>
                        <a:pt x="1971242" y="-20955"/>
                        <a:pt x="2236510" y="0"/>
                      </a:cubicBezTo>
                      <a:cubicBezTo>
                        <a:pt x="2501778" y="20955"/>
                        <a:pt x="2668094" y="-11860"/>
                        <a:pt x="2958175" y="0"/>
                      </a:cubicBezTo>
                      <a:cubicBezTo>
                        <a:pt x="3248256" y="11860"/>
                        <a:pt x="3373782" y="2336"/>
                        <a:pt x="3536807" y="0"/>
                      </a:cubicBezTo>
                      <a:cubicBezTo>
                        <a:pt x="3699832" y="-2336"/>
                        <a:pt x="4001119" y="-7370"/>
                        <a:pt x="4186955" y="0"/>
                      </a:cubicBezTo>
                      <a:cubicBezTo>
                        <a:pt x="4372791" y="7370"/>
                        <a:pt x="4593413" y="-4739"/>
                        <a:pt x="4980136" y="0"/>
                      </a:cubicBezTo>
                      <a:cubicBezTo>
                        <a:pt x="5366859" y="4739"/>
                        <a:pt x="5270104" y="-3009"/>
                        <a:pt x="5487251" y="0"/>
                      </a:cubicBezTo>
                      <a:cubicBezTo>
                        <a:pt x="5704398" y="3009"/>
                        <a:pt x="5882704" y="32338"/>
                        <a:pt x="6208916" y="0"/>
                      </a:cubicBezTo>
                      <a:cubicBezTo>
                        <a:pt x="6535129" y="-32338"/>
                        <a:pt x="6784403" y="38703"/>
                        <a:pt x="7151631" y="0"/>
                      </a:cubicBezTo>
                      <a:cubicBezTo>
                        <a:pt x="7126859" y="116619"/>
                        <a:pt x="7140203" y="291649"/>
                        <a:pt x="7151631" y="507400"/>
                      </a:cubicBezTo>
                      <a:cubicBezTo>
                        <a:pt x="7163059" y="723151"/>
                        <a:pt x="7156007" y="763680"/>
                        <a:pt x="7151631" y="1014799"/>
                      </a:cubicBezTo>
                      <a:cubicBezTo>
                        <a:pt x="7147255" y="1265918"/>
                        <a:pt x="7139398" y="1384699"/>
                        <a:pt x="7151631" y="1522199"/>
                      </a:cubicBezTo>
                      <a:cubicBezTo>
                        <a:pt x="6923476" y="1525157"/>
                        <a:pt x="6598051" y="1521868"/>
                        <a:pt x="6358450" y="1522199"/>
                      </a:cubicBezTo>
                      <a:cubicBezTo>
                        <a:pt x="6118849" y="1522530"/>
                        <a:pt x="6022879" y="1537572"/>
                        <a:pt x="5708302" y="1522199"/>
                      </a:cubicBezTo>
                      <a:cubicBezTo>
                        <a:pt x="5393725" y="1506826"/>
                        <a:pt x="5272592" y="1504625"/>
                        <a:pt x="5058154" y="1522199"/>
                      </a:cubicBezTo>
                      <a:cubicBezTo>
                        <a:pt x="4843716" y="1539773"/>
                        <a:pt x="4647686" y="1545139"/>
                        <a:pt x="4408005" y="1522199"/>
                      </a:cubicBezTo>
                      <a:cubicBezTo>
                        <a:pt x="4168324" y="1499259"/>
                        <a:pt x="4020995" y="1503424"/>
                        <a:pt x="3757857" y="1522199"/>
                      </a:cubicBezTo>
                      <a:cubicBezTo>
                        <a:pt x="3494719" y="1540974"/>
                        <a:pt x="3346772" y="1499257"/>
                        <a:pt x="3179225" y="1522199"/>
                      </a:cubicBezTo>
                      <a:cubicBezTo>
                        <a:pt x="3011678" y="1545141"/>
                        <a:pt x="2738090" y="1498638"/>
                        <a:pt x="2457560" y="1522199"/>
                      </a:cubicBezTo>
                      <a:cubicBezTo>
                        <a:pt x="2177030" y="1545760"/>
                        <a:pt x="2000885" y="1551114"/>
                        <a:pt x="1807412" y="1522199"/>
                      </a:cubicBezTo>
                      <a:cubicBezTo>
                        <a:pt x="1613939" y="1493284"/>
                        <a:pt x="1207028" y="1540655"/>
                        <a:pt x="1014231" y="1522199"/>
                      </a:cubicBezTo>
                      <a:cubicBezTo>
                        <a:pt x="821434" y="1503743"/>
                        <a:pt x="291536" y="1496855"/>
                        <a:pt x="0" y="1522199"/>
                      </a:cubicBezTo>
                      <a:cubicBezTo>
                        <a:pt x="-9942" y="1268545"/>
                        <a:pt x="16378" y="1242676"/>
                        <a:pt x="0" y="999577"/>
                      </a:cubicBezTo>
                      <a:cubicBezTo>
                        <a:pt x="-16378" y="756478"/>
                        <a:pt x="-8552" y="649564"/>
                        <a:pt x="0" y="492178"/>
                      </a:cubicBezTo>
                      <a:cubicBezTo>
                        <a:pt x="8552" y="334792"/>
                        <a:pt x="20628" y="117517"/>
                        <a:pt x="0" y="0"/>
                      </a:cubicBezTo>
                      <a:close/>
                    </a:path>
                    <a:path w="7151631" h="1522199" stroke="0" extrusionOk="0">
                      <a:moveTo>
                        <a:pt x="0" y="0"/>
                      </a:moveTo>
                      <a:cubicBezTo>
                        <a:pt x="268729" y="-27410"/>
                        <a:pt x="423755" y="-12449"/>
                        <a:pt x="578632" y="0"/>
                      </a:cubicBezTo>
                      <a:cubicBezTo>
                        <a:pt x="733509" y="12449"/>
                        <a:pt x="897589" y="-11900"/>
                        <a:pt x="1014231" y="0"/>
                      </a:cubicBezTo>
                      <a:cubicBezTo>
                        <a:pt x="1130873" y="11900"/>
                        <a:pt x="1597732" y="26764"/>
                        <a:pt x="1807412" y="0"/>
                      </a:cubicBezTo>
                      <a:cubicBezTo>
                        <a:pt x="2017092" y="-26764"/>
                        <a:pt x="2185467" y="14053"/>
                        <a:pt x="2386044" y="0"/>
                      </a:cubicBezTo>
                      <a:cubicBezTo>
                        <a:pt x="2586621" y="-14053"/>
                        <a:pt x="2819380" y="-4362"/>
                        <a:pt x="2964676" y="0"/>
                      </a:cubicBezTo>
                      <a:cubicBezTo>
                        <a:pt x="3109972" y="4362"/>
                        <a:pt x="3529266" y="-36221"/>
                        <a:pt x="3757857" y="0"/>
                      </a:cubicBezTo>
                      <a:cubicBezTo>
                        <a:pt x="3986448" y="36221"/>
                        <a:pt x="4043209" y="6182"/>
                        <a:pt x="4264973" y="0"/>
                      </a:cubicBezTo>
                      <a:cubicBezTo>
                        <a:pt x="4486737" y="-6182"/>
                        <a:pt x="4751554" y="38383"/>
                        <a:pt x="5058154" y="0"/>
                      </a:cubicBezTo>
                      <a:cubicBezTo>
                        <a:pt x="5364754" y="-38383"/>
                        <a:pt x="5585049" y="37032"/>
                        <a:pt x="5851334" y="0"/>
                      </a:cubicBezTo>
                      <a:cubicBezTo>
                        <a:pt x="6117619" y="-37032"/>
                        <a:pt x="6312418" y="-12408"/>
                        <a:pt x="6501483" y="0"/>
                      </a:cubicBezTo>
                      <a:cubicBezTo>
                        <a:pt x="6690548" y="12408"/>
                        <a:pt x="6836533" y="-11981"/>
                        <a:pt x="7151631" y="0"/>
                      </a:cubicBezTo>
                      <a:cubicBezTo>
                        <a:pt x="7137532" y="108431"/>
                        <a:pt x="7164837" y="339425"/>
                        <a:pt x="7151631" y="492178"/>
                      </a:cubicBezTo>
                      <a:cubicBezTo>
                        <a:pt x="7138425" y="644931"/>
                        <a:pt x="7173701" y="752583"/>
                        <a:pt x="7151631" y="953911"/>
                      </a:cubicBezTo>
                      <a:cubicBezTo>
                        <a:pt x="7129561" y="1155239"/>
                        <a:pt x="7142563" y="1382859"/>
                        <a:pt x="7151631" y="1522199"/>
                      </a:cubicBezTo>
                      <a:cubicBezTo>
                        <a:pt x="6912409" y="1510148"/>
                        <a:pt x="6662019" y="1507141"/>
                        <a:pt x="6501483" y="1522199"/>
                      </a:cubicBezTo>
                      <a:cubicBezTo>
                        <a:pt x="6340947" y="1537257"/>
                        <a:pt x="6069320" y="1542562"/>
                        <a:pt x="5851334" y="1522199"/>
                      </a:cubicBezTo>
                      <a:cubicBezTo>
                        <a:pt x="5633348" y="1501836"/>
                        <a:pt x="5327059" y="1546948"/>
                        <a:pt x="5058154" y="1522199"/>
                      </a:cubicBezTo>
                      <a:cubicBezTo>
                        <a:pt x="4789249" y="1497450"/>
                        <a:pt x="4686660" y="1504322"/>
                        <a:pt x="4408005" y="1522199"/>
                      </a:cubicBezTo>
                      <a:cubicBezTo>
                        <a:pt x="4129350" y="1540076"/>
                        <a:pt x="4148952" y="1534050"/>
                        <a:pt x="3972406" y="1522199"/>
                      </a:cubicBezTo>
                      <a:cubicBezTo>
                        <a:pt x="3795860" y="1510348"/>
                        <a:pt x="3585318" y="1514160"/>
                        <a:pt x="3465290" y="1522199"/>
                      </a:cubicBezTo>
                      <a:cubicBezTo>
                        <a:pt x="3345262" y="1530238"/>
                        <a:pt x="2834216" y="1528521"/>
                        <a:pt x="2672109" y="1522199"/>
                      </a:cubicBezTo>
                      <a:cubicBezTo>
                        <a:pt x="2510002" y="1515877"/>
                        <a:pt x="2187961" y="1510804"/>
                        <a:pt x="2021961" y="1522199"/>
                      </a:cubicBezTo>
                      <a:cubicBezTo>
                        <a:pt x="1855961" y="1533594"/>
                        <a:pt x="1718053" y="1519645"/>
                        <a:pt x="1514845" y="1522199"/>
                      </a:cubicBezTo>
                      <a:cubicBezTo>
                        <a:pt x="1311637" y="1524753"/>
                        <a:pt x="1026941" y="1507883"/>
                        <a:pt x="864697" y="1522199"/>
                      </a:cubicBezTo>
                      <a:cubicBezTo>
                        <a:pt x="702453" y="1536515"/>
                        <a:pt x="363613" y="1546212"/>
                        <a:pt x="0" y="1522199"/>
                      </a:cubicBezTo>
                      <a:cubicBezTo>
                        <a:pt x="7434" y="1298711"/>
                        <a:pt x="5100" y="1160306"/>
                        <a:pt x="0" y="1060465"/>
                      </a:cubicBezTo>
                      <a:cubicBezTo>
                        <a:pt x="-5100" y="960624"/>
                        <a:pt x="1820" y="762812"/>
                        <a:pt x="0" y="537844"/>
                      </a:cubicBezTo>
                      <a:cubicBezTo>
                        <a:pt x="-1820" y="312876"/>
                        <a:pt x="14410" y="174938"/>
                        <a:pt x="0" y="0"/>
                      </a:cubicBezTo>
                      <a:close/>
                    </a:path>
                  </a:pathLst>
                </a:custGeom>
                <ask:type>
                  <ask:lineSketchNone/>
                </ask:type>
              </ask:lineSketchStyleProps>
            </a:ext>
          </a:extLst>
        </a:ln>
        <a:effectLst>
          <a:outerShdw blurRad="50800" dist="38100" dir="2700000" algn="tl" rotWithShape="0">
            <a:prstClr val="black">
              <a:alpha val="40000"/>
            </a:prstClr>
          </a:outerShdw>
          <a:softEdge rad="8746"/>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La firma electrónica legalmente reconocida debe insertarse en el documento PDF que elabore con este Excel exportado y su documentación acreditativa adjunta. </a:t>
          </a:r>
        </a:p>
        <a:p>
          <a:pPr algn="l" rtl="0">
            <a:defRPr sz="1000"/>
          </a:pPr>
          <a:r>
            <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rPr>
            <a:t>Escriba aquí el nombre del firmante de dicho documento.</a:t>
          </a:r>
        </a:p>
        <a:p>
          <a:pPr algn="l" rtl="0">
            <a:defRPr sz="1000"/>
          </a:pPr>
          <a:endParaRPr lang="es-ES_tradnl" sz="900" b="0" i="0" u="none" strike="noStrike" baseline="0">
            <a:solidFill>
              <a:srgbClr val="000000"/>
            </a:solidFill>
            <a:latin typeface="Calibri Light" panose="020F0302020204030204" pitchFamily="34" charset="0"/>
            <a:ea typeface="Tahoma" pitchFamily="2" charset="0"/>
            <a:cs typeface="Calibri Light" panose="020F03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764B-4DD1-4F76-99E0-04D214E477AE}">
  <sheetPr codeName="Hoja1"/>
  <dimension ref="B1:K173"/>
  <sheetViews>
    <sheetView tabSelected="1" topLeftCell="A2" workbookViewId="0">
      <selection activeCell="C41" sqref="C41:G49"/>
    </sheetView>
  </sheetViews>
  <sheetFormatPr baseColWidth="10" defaultColWidth="11.42578125" defaultRowHeight="15" x14ac:dyDescent="0.25"/>
  <cols>
    <col min="1" max="1" width="15.42578125" customWidth="1"/>
    <col min="2" max="2" width="12.42578125" customWidth="1"/>
    <col min="6" max="6" width="12.28515625" bestFit="1" customWidth="1"/>
    <col min="7" max="8" width="11.7109375" customWidth="1"/>
    <col min="9" max="9" width="11.28515625" customWidth="1"/>
    <col min="10" max="10" width="17.85546875" hidden="1" customWidth="1"/>
    <col min="11" max="11" width="12.7109375" hidden="1" customWidth="1"/>
    <col min="12" max="99" width="11.28515625" customWidth="1"/>
    <col min="100" max="100" width="11.85546875" bestFit="1" customWidth="1"/>
  </cols>
  <sheetData>
    <row r="1" spans="2:9" ht="39" customHeight="1" x14ac:dyDescent="0.25"/>
    <row r="2" spans="2:9" ht="51" customHeight="1" x14ac:dyDescent="0.25"/>
    <row r="3" spans="2:9" ht="15.75" x14ac:dyDescent="0.25">
      <c r="E3" s="58"/>
    </row>
    <row r="4" spans="2:9" ht="36.950000000000003" customHeight="1" x14ac:dyDescent="0.25"/>
    <row r="5" spans="2:9" ht="26.25" customHeight="1" x14ac:dyDescent="0.25">
      <c r="B5" s="208" t="s">
        <v>0</v>
      </c>
      <c r="C5" s="209"/>
      <c r="D5" s="209"/>
      <c r="E5" s="209"/>
      <c r="F5" s="209"/>
      <c r="G5" s="209"/>
      <c r="H5" s="209"/>
      <c r="I5" s="209"/>
    </row>
    <row r="6" spans="2:9" ht="26.25" customHeight="1" x14ac:dyDescent="0.25">
      <c r="B6" s="209"/>
      <c r="C6" s="209"/>
      <c r="D6" s="209"/>
      <c r="E6" s="209"/>
      <c r="F6" s="209"/>
      <c r="G6" s="209"/>
      <c r="H6" s="209"/>
      <c r="I6" s="209"/>
    </row>
    <row r="7" spans="2:9" ht="6" customHeight="1" x14ac:dyDescent="0.25">
      <c r="C7" s="59"/>
      <c r="D7" s="59"/>
      <c r="E7" s="59"/>
      <c r="F7" s="59"/>
      <c r="G7" s="59"/>
    </row>
    <row r="9" spans="2:9" ht="30" customHeight="1" x14ac:dyDescent="0.25">
      <c r="B9" s="210" t="s">
        <v>1</v>
      </c>
      <c r="C9" s="210"/>
      <c r="D9" s="210"/>
      <c r="E9" s="210"/>
      <c r="F9" s="210"/>
      <c r="G9" s="210"/>
      <c r="H9" s="210"/>
      <c r="I9" s="210"/>
    </row>
    <row r="10" spans="2:9" ht="30" customHeight="1" x14ac:dyDescent="0.25">
      <c r="B10" s="92"/>
      <c r="C10" s="92"/>
      <c r="D10" s="92"/>
      <c r="E10" s="92"/>
      <c r="F10" s="92"/>
      <c r="G10" s="92"/>
      <c r="H10" s="92"/>
      <c r="I10" s="92"/>
    </row>
    <row r="11" spans="2:9" ht="18.75" x14ac:dyDescent="0.3">
      <c r="B11" s="114" t="s">
        <v>2</v>
      </c>
      <c r="C11" s="115"/>
      <c r="D11" s="115"/>
      <c r="E11" s="115"/>
      <c r="F11" s="115"/>
      <c r="G11" s="115"/>
      <c r="H11" s="115"/>
      <c r="I11" s="116"/>
    </row>
    <row r="12" spans="2:9" ht="36" customHeight="1" x14ac:dyDescent="0.25">
      <c r="B12" s="202" t="s">
        <v>3</v>
      </c>
      <c r="C12" s="203"/>
      <c r="D12" s="203"/>
      <c r="E12" s="203"/>
      <c r="F12" s="203"/>
      <c r="G12" s="203"/>
      <c r="H12" s="203"/>
      <c r="I12" s="204"/>
    </row>
    <row r="13" spans="2:9" ht="36" customHeight="1" x14ac:dyDescent="0.25">
      <c r="B13" s="202"/>
      <c r="C13" s="203"/>
      <c r="D13" s="203"/>
      <c r="E13" s="203"/>
      <c r="F13" s="203"/>
      <c r="G13" s="203"/>
      <c r="H13" s="203"/>
      <c r="I13" s="204"/>
    </row>
    <row r="14" spans="2:9" ht="36" customHeight="1" x14ac:dyDescent="0.25">
      <c r="B14" s="202"/>
      <c r="C14" s="203"/>
      <c r="D14" s="203"/>
      <c r="E14" s="203"/>
      <c r="F14" s="203"/>
      <c r="G14" s="203"/>
      <c r="H14" s="203"/>
      <c r="I14" s="204"/>
    </row>
    <row r="15" spans="2:9" ht="36" customHeight="1" x14ac:dyDescent="0.25">
      <c r="B15" s="202"/>
      <c r="C15" s="203"/>
      <c r="D15" s="203"/>
      <c r="E15" s="203"/>
      <c r="F15" s="203"/>
      <c r="G15" s="203"/>
      <c r="H15" s="203"/>
      <c r="I15" s="204"/>
    </row>
    <row r="16" spans="2:9" ht="36" customHeight="1" x14ac:dyDescent="0.25">
      <c r="B16" s="202"/>
      <c r="C16" s="203"/>
      <c r="D16" s="203"/>
      <c r="E16" s="203"/>
      <c r="F16" s="203"/>
      <c r="G16" s="203"/>
      <c r="H16" s="203"/>
      <c r="I16" s="204"/>
    </row>
    <row r="17" spans="2:9" ht="36" customHeight="1" x14ac:dyDescent="0.25">
      <c r="B17" s="202"/>
      <c r="C17" s="203"/>
      <c r="D17" s="203"/>
      <c r="E17" s="203"/>
      <c r="F17" s="203"/>
      <c r="G17" s="203"/>
      <c r="H17" s="203"/>
      <c r="I17" s="204"/>
    </row>
    <row r="18" spans="2:9" ht="36" customHeight="1" x14ac:dyDescent="0.25">
      <c r="B18" s="202"/>
      <c r="C18" s="203"/>
      <c r="D18" s="203"/>
      <c r="E18" s="203"/>
      <c r="F18" s="203"/>
      <c r="G18" s="203"/>
      <c r="H18" s="203"/>
      <c r="I18" s="204"/>
    </row>
    <row r="19" spans="2:9" ht="36" customHeight="1" x14ac:dyDescent="0.25">
      <c r="B19" s="202"/>
      <c r="C19" s="203"/>
      <c r="D19" s="203"/>
      <c r="E19" s="203"/>
      <c r="F19" s="203"/>
      <c r="G19" s="203"/>
      <c r="H19" s="203"/>
      <c r="I19" s="204"/>
    </row>
    <row r="20" spans="2:9" ht="36" customHeight="1" x14ac:dyDescent="0.25">
      <c r="B20" s="202"/>
      <c r="C20" s="203"/>
      <c r="D20" s="203"/>
      <c r="E20" s="203"/>
      <c r="F20" s="203"/>
      <c r="G20" s="203"/>
      <c r="H20" s="203"/>
      <c r="I20" s="204"/>
    </row>
    <row r="21" spans="2:9" ht="36" customHeight="1" thickBot="1" x14ac:dyDescent="0.3">
      <c r="B21" s="205"/>
      <c r="C21" s="206"/>
      <c r="D21" s="206"/>
      <c r="E21" s="206"/>
      <c r="F21" s="206"/>
      <c r="G21" s="206"/>
      <c r="H21" s="206"/>
      <c r="I21" s="207"/>
    </row>
    <row r="22" spans="2:9" x14ac:dyDescent="0.25">
      <c r="C22" s="60"/>
      <c r="D22" s="60"/>
      <c r="E22" s="60"/>
      <c r="F22" s="60"/>
      <c r="G22" s="60"/>
      <c r="H22" s="60"/>
    </row>
    <row r="23" spans="2:9" ht="20.25" customHeight="1" x14ac:dyDescent="0.25">
      <c r="B23" s="233" t="s">
        <v>4</v>
      </c>
      <c r="C23" s="233"/>
      <c r="D23" s="233"/>
      <c r="E23" s="234"/>
      <c r="F23" s="235"/>
      <c r="G23" s="235"/>
      <c r="H23" s="235"/>
      <c r="I23" s="236"/>
    </row>
    <row r="24" spans="2:9" ht="20.25" customHeight="1" x14ac:dyDescent="0.25">
      <c r="B24" s="233"/>
      <c r="C24" s="233"/>
      <c r="D24" s="233"/>
      <c r="E24" s="237"/>
      <c r="F24" s="238"/>
      <c r="G24" s="238"/>
      <c r="H24" s="238"/>
      <c r="I24" s="239"/>
    </row>
    <row r="25" spans="2:9" ht="5.25" customHeight="1" x14ac:dyDescent="0.25">
      <c r="E25" s="61"/>
      <c r="F25" s="61"/>
      <c r="G25" s="61"/>
      <c r="H25" s="61"/>
      <c r="I25" s="61"/>
    </row>
    <row r="26" spans="2:9" x14ac:dyDescent="0.25">
      <c r="B26" s="196" t="s">
        <v>5</v>
      </c>
      <c r="C26" s="196"/>
      <c r="D26" s="197"/>
      <c r="E26" s="211"/>
      <c r="F26" s="212"/>
      <c r="G26" s="212"/>
      <c r="H26" s="212"/>
      <c r="I26" s="213"/>
    </row>
    <row r="27" spans="2:9" ht="5.25" customHeight="1" x14ac:dyDescent="0.25">
      <c r="E27" s="61"/>
      <c r="F27" s="61"/>
      <c r="G27" s="61"/>
      <c r="H27" s="61"/>
      <c r="I27" s="61"/>
    </row>
    <row r="28" spans="2:9" x14ac:dyDescent="0.25">
      <c r="B28" s="196" t="s">
        <v>6</v>
      </c>
      <c r="C28" s="196"/>
      <c r="D28" s="197"/>
      <c r="E28" s="211"/>
      <c r="F28" s="212"/>
      <c r="G28" s="212"/>
      <c r="H28" s="212"/>
      <c r="I28" s="213"/>
    </row>
    <row r="29" spans="2:9" ht="5.25" customHeight="1" x14ac:dyDescent="0.25">
      <c r="E29" s="61"/>
      <c r="F29" s="61"/>
      <c r="G29" s="61"/>
      <c r="H29" s="61"/>
      <c r="I29" s="61"/>
    </row>
    <row r="30" spans="2:9" ht="15" hidden="1" customHeight="1" x14ac:dyDescent="0.25">
      <c r="B30" s="196" t="s">
        <v>7</v>
      </c>
      <c r="C30" s="196"/>
      <c r="D30" s="197"/>
      <c r="E30" s="211"/>
      <c r="F30" s="212"/>
      <c r="G30" s="212"/>
      <c r="H30" s="212"/>
      <c r="I30" s="213"/>
    </row>
    <row r="31" spans="2:9" ht="5.25" customHeight="1" x14ac:dyDescent="0.25"/>
    <row r="32" spans="2:9" x14ac:dyDescent="0.25">
      <c r="B32" s="196" t="s">
        <v>8</v>
      </c>
      <c r="C32" s="196"/>
      <c r="D32" s="197"/>
      <c r="E32" s="220" t="s">
        <v>9</v>
      </c>
      <c r="F32" s="221"/>
      <c r="G32" s="221"/>
      <c r="H32" s="221"/>
      <c r="I32" s="222"/>
    </row>
    <row r="35" spans="3:7" ht="15.75" x14ac:dyDescent="0.25">
      <c r="C35" s="214" t="s">
        <v>10</v>
      </c>
      <c r="D35" s="214"/>
      <c r="E35" s="214"/>
      <c r="F35" s="214"/>
      <c r="G35" s="93">
        <f>'Sala de máquinas'!D43+'Sala de máquinas'!D44</f>
        <v>0</v>
      </c>
    </row>
    <row r="36" spans="3:7" x14ac:dyDescent="0.25">
      <c r="C36" s="218" t="s">
        <v>11</v>
      </c>
      <c r="D36" s="218"/>
      <c r="E36" s="218"/>
      <c r="F36" s="218"/>
      <c r="G36" s="215">
        <f>SUM(I59,I65,I71,I77,I83,I89,I95,I101,I107,I145)+(SUM('Sala de máquinas'!D39:D42))-G35</f>
        <v>0</v>
      </c>
    </row>
    <row r="37" spans="3:7" x14ac:dyDescent="0.25">
      <c r="C37" s="218"/>
      <c r="D37" s="218"/>
      <c r="E37" s="218"/>
      <c r="F37" s="218"/>
      <c r="G37" s="216"/>
    </row>
    <row r="38" spans="3:7" ht="15.75" thickBot="1" x14ac:dyDescent="0.3">
      <c r="C38" s="219"/>
      <c r="D38" s="219"/>
      <c r="E38" s="219"/>
      <c r="F38" s="219"/>
      <c r="G38" s="217"/>
    </row>
    <row r="39" spans="3:7" ht="15.75" thickTop="1" x14ac:dyDescent="0.25"/>
    <row r="40" spans="3:7" x14ac:dyDescent="0.25">
      <c r="C40" s="181" t="s">
        <v>12</v>
      </c>
      <c r="D40" s="182"/>
      <c r="E40" s="182"/>
      <c r="F40" s="182"/>
      <c r="G40" s="183"/>
    </row>
    <row r="41" spans="3:7" x14ac:dyDescent="0.25">
      <c r="C41" s="184"/>
      <c r="D41" s="185"/>
      <c r="E41" s="185"/>
      <c r="F41" s="185"/>
      <c r="G41" s="186"/>
    </row>
    <row r="42" spans="3:7" ht="21" customHeight="1" x14ac:dyDescent="0.25">
      <c r="C42" s="184"/>
      <c r="D42" s="185"/>
      <c r="E42" s="185"/>
      <c r="F42" s="185"/>
      <c r="G42" s="186"/>
    </row>
    <row r="43" spans="3:7" x14ac:dyDescent="0.25">
      <c r="C43" s="184"/>
      <c r="D43" s="185"/>
      <c r="E43" s="185"/>
      <c r="F43" s="185"/>
      <c r="G43" s="186"/>
    </row>
    <row r="44" spans="3:7" x14ac:dyDescent="0.25">
      <c r="C44" s="184"/>
      <c r="D44" s="185"/>
      <c r="E44" s="185"/>
      <c r="F44" s="185"/>
      <c r="G44" s="186"/>
    </row>
    <row r="45" spans="3:7" x14ac:dyDescent="0.25">
      <c r="C45" s="184"/>
      <c r="D45" s="185"/>
      <c r="E45" s="185"/>
      <c r="F45" s="185"/>
      <c r="G45" s="186"/>
    </row>
    <row r="46" spans="3:7" x14ac:dyDescent="0.25">
      <c r="C46" s="184"/>
      <c r="D46" s="185"/>
      <c r="E46" s="185"/>
      <c r="F46" s="185"/>
      <c r="G46" s="186"/>
    </row>
    <row r="47" spans="3:7" x14ac:dyDescent="0.25">
      <c r="C47" s="184"/>
      <c r="D47" s="185"/>
      <c r="E47" s="185"/>
      <c r="F47" s="185"/>
      <c r="G47" s="186"/>
    </row>
    <row r="48" spans="3:7" x14ac:dyDescent="0.25">
      <c r="C48" s="184"/>
      <c r="D48" s="185"/>
      <c r="E48" s="185"/>
      <c r="F48" s="185"/>
      <c r="G48" s="186"/>
    </row>
    <row r="49" spans="2:9" ht="15.75" thickBot="1" x14ac:dyDescent="0.3">
      <c r="C49" s="187"/>
      <c r="D49" s="188"/>
      <c r="E49" s="188"/>
      <c r="F49" s="188"/>
      <c r="G49" s="189"/>
    </row>
    <row r="50" spans="2:9" ht="15.75" thickTop="1" x14ac:dyDescent="0.25"/>
    <row r="54" spans="2:9" ht="16.5" customHeight="1" x14ac:dyDescent="0.25"/>
    <row r="55" spans="2:9" ht="41.25" customHeight="1" x14ac:dyDescent="0.25"/>
    <row r="56" spans="2:9" ht="38.25" customHeight="1" x14ac:dyDescent="0.25">
      <c r="B56" s="226" t="s">
        <v>13</v>
      </c>
      <c r="C56" s="226"/>
      <c r="D56" s="226"/>
      <c r="E56" s="226"/>
      <c r="F56" s="226"/>
      <c r="G56" s="226"/>
      <c r="H56" s="226"/>
      <c r="I56" s="226"/>
    </row>
    <row r="57" spans="2:9" x14ac:dyDescent="0.25">
      <c r="B57" s="223" t="s">
        <v>14</v>
      </c>
      <c r="C57" s="224"/>
      <c r="D57" s="224"/>
      <c r="E57" s="224"/>
      <c r="F57" s="224"/>
      <c r="G57" s="224"/>
      <c r="H57" s="224"/>
      <c r="I57" s="225"/>
    </row>
    <row r="58" spans="2:9" ht="33" customHeight="1" x14ac:dyDescent="0.25">
      <c r="B58" s="62" t="s">
        <v>15</v>
      </c>
      <c r="C58" s="227" t="s">
        <v>16</v>
      </c>
      <c r="D58" s="228"/>
      <c r="E58" s="229"/>
      <c r="F58" s="62" t="s">
        <v>17</v>
      </c>
      <c r="G58" s="62" t="s">
        <v>18</v>
      </c>
      <c r="H58" s="62" t="s">
        <v>19</v>
      </c>
      <c r="I58" s="63" t="s">
        <v>20</v>
      </c>
    </row>
    <row r="59" spans="2:9" ht="14.1" customHeight="1" x14ac:dyDescent="0.25">
      <c r="B59" s="201" t="s">
        <v>21</v>
      </c>
      <c r="C59" s="178"/>
      <c r="D59" s="179"/>
      <c r="E59" s="180"/>
      <c r="F59" s="86"/>
      <c r="G59" s="87" t="b">
        <v>0</v>
      </c>
      <c r="H59" s="87" t="b">
        <v>0</v>
      </c>
      <c r="I59" s="162">
        <f>'Sala de máquinas'!E13+'Sala de máquinas'!AE27</f>
        <v>0</v>
      </c>
    </row>
    <row r="60" spans="2:9" ht="14.1" customHeight="1" x14ac:dyDescent="0.25">
      <c r="B60" s="170"/>
      <c r="C60" s="198"/>
      <c r="D60" s="199"/>
      <c r="E60" s="200"/>
      <c r="F60" s="109"/>
      <c r="G60" s="89" t="b">
        <v>0</v>
      </c>
      <c r="H60" s="89" t="b">
        <v>0</v>
      </c>
      <c r="I60" s="163"/>
    </row>
    <row r="61" spans="2:9" ht="14.1" customHeight="1" x14ac:dyDescent="0.25">
      <c r="B61" s="170"/>
      <c r="C61" s="198"/>
      <c r="D61" s="199"/>
      <c r="E61" s="200"/>
      <c r="F61" s="110"/>
      <c r="G61" s="89" t="b">
        <v>0</v>
      </c>
      <c r="H61" s="89" t="b">
        <v>0</v>
      </c>
      <c r="I61" s="163"/>
    </row>
    <row r="62" spans="2:9" ht="14.1" customHeight="1" x14ac:dyDescent="0.25">
      <c r="B62" s="170"/>
      <c r="C62" s="198"/>
      <c r="D62" s="199"/>
      <c r="E62" s="200"/>
      <c r="F62" s="110"/>
      <c r="G62" s="89" t="b">
        <v>0</v>
      </c>
      <c r="H62" s="89" t="b">
        <v>0</v>
      </c>
      <c r="I62" s="163"/>
    </row>
    <row r="63" spans="2:9" ht="14.1" customHeight="1" thickBot="1" x14ac:dyDescent="0.3">
      <c r="B63" s="171"/>
      <c r="C63" s="230"/>
      <c r="D63" s="231"/>
      <c r="E63" s="232"/>
      <c r="F63" s="111"/>
      <c r="G63" s="91" t="b">
        <v>0</v>
      </c>
      <c r="H63" s="91" t="b">
        <v>0</v>
      </c>
      <c r="I63" s="164"/>
    </row>
    <row r="64" spans="2:9" ht="3.95" customHeight="1" x14ac:dyDescent="0.25">
      <c r="I64" s="64"/>
    </row>
    <row r="65" spans="2:9" ht="14.1" customHeight="1" x14ac:dyDescent="0.25">
      <c r="B65" s="201" t="s">
        <v>22</v>
      </c>
      <c r="C65" s="178"/>
      <c r="D65" s="179"/>
      <c r="E65" s="180"/>
      <c r="F65" s="86"/>
      <c r="G65" s="87" t="b">
        <v>0</v>
      </c>
      <c r="H65" s="87" t="b">
        <v>0</v>
      </c>
      <c r="I65" s="162">
        <f>'Sala de máquinas'!E14+'Sala de máquinas'!E28</f>
        <v>0</v>
      </c>
    </row>
    <row r="66" spans="2:9" ht="14.1" customHeight="1" x14ac:dyDescent="0.25">
      <c r="B66" s="170"/>
      <c r="C66" s="198"/>
      <c r="D66" s="199"/>
      <c r="E66" s="200"/>
      <c r="F66" s="109"/>
      <c r="G66" s="89" t="b">
        <v>0</v>
      </c>
      <c r="H66" s="89" t="b">
        <v>0</v>
      </c>
      <c r="I66" s="163"/>
    </row>
    <row r="67" spans="2:9" ht="14.1" customHeight="1" x14ac:dyDescent="0.25">
      <c r="B67" s="170"/>
      <c r="C67" s="166"/>
      <c r="D67" s="167"/>
      <c r="E67" s="168"/>
      <c r="F67" s="88"/>
      <c r="G67" s="89" t="b">
        <v>0</v>
      </c>
      <c r="H67" s="89" t="b">
        <v>0</v>
      </c>
      <c r="I67" s="163"/>
    </row>
    <row r="68" spans="2:9" ht="14.1" customHeight="1" x14ac:dyDescent="0.25">
      <c r="B68" s="170"/>
      <c r="C68" s="166"/>
      <c r="D68" s="167"/>
      <c r="E68" s="168"/>
      <c r="F68" s="88"/>
      <c r="G68" s="89" t="b">
        <v>0</v>
      </c>
      <c r="H68" s="89" t="b">
        <v>0</v>
      </c>
      <c r="I68" s="163"/>
    </row>
    <row r="69" spans="2:9" ht="14.1" customHeight="1" thickBot="1" x14ac:dyDescent="0.3">
      <c r="B69" s="171"/>
      <c r="C69" s="175"/>
      <c r="D69" s="176"/>
      <c r="E69" s="177"/>
      <c r="F69" s="90"/>
      <c r="G69" s="91" t="b">
        <v>0</v>
      </c>
      <c r="H69" s="91" t="b">
        <v>0</v>
      </c>
      <c r="I69" s="164"/>
    </row>
    <row r="70" spans="2:9" ht="5.0999999999999996" customHeight="1" x14ac:dyDescent="0.25">
      <c r="I70" s="64"/>
    </row>
    <row r="71" spans="2:9" ht="14.1" customHeight="1" x14ac:dyDescent="0.25">
      <c r="B71" s="169" t="s">
        <v>23</v>
      </c>
      <c r="C71" s="178"/>
      <c r="D71" s="179"/>
      <c r="E71" s="180"/>
      <c r="F71" s="86"/>
      <c r="G71" s="87" t="b">
        <v>0</v>
      </c>
      <c r="H71" s="87" t="b">
        <v>0</v>
      </c>
      <c r="I71" s="162">
        <f>'Sala de máquinas'!E15+'Sala de máquinas'!AE29</f>
        <v>0</v>
      </c>
    </row>
    <row r="72" spans="2:9" ht="14.1" customHeight="1" x14ac:dyDescent="0.25">
      <c r="B72" s="170"/>
      <c r="C72" s="198"/>
      <c r="D72" s="199"/>
      <c r="E72" s="200"/>
      <c r="F72" s="109"/>
      <c r="G72" s="89" t="b">
        <v>0</v>
      </c>
      <c r="H72" s="89" t="b">
        <v>0</v>
      </c>
      <c r="I72" s="163"/>
    </row>
    <row r="73" spans="2:9" ht="14.1" customHeight="1" x14ac:dyDescent="0.25">
      <c r="B73" s="170"/>
      <c r="C73" s="166"/>
      <c r="D73" s="167"/>
      <c r="E73" s="168"/>
      <c r="F73" s="88"/>
      <c r="G73" s="89" t="b">
        <v>0</v>
      </c>
      <c r="H73" s="89" t="b">
        <v>0</v>
      </c>
      <c r="I73" s="163"/>
    </row>
    <row r="74" spans="2:9" ht="14.1" customHeight="1" x14ac:dyDescent="0.25">
      <c r="B74" s="170"/>
      <c r="C74" s="166"/>
      <c r="D74" s="167"/>
      <c r="E74" s="168"/>
      <c r="F74" s="88"/>
      <c r="G74" s="89" t="b">
        <v>0</v>
      </c>
      <c r="H74" s="89" t="b">
        <v>0</v>
      </c>
      <c r="I74" s="163"/>
    </row>
    <row r="75" spans="2:9" ht="14.1" customHeight="1" thickBot="1" x14ac:dyDescent="0.3">
      <c r="B75" s="171"/>
      <c r="C75" s="175"/>
      <c r="D75" s="176"/>
      <c r="E75" s="177"/>
      <c r="F75" s="90"/>
      <c r="G75" s="91" t="b">
        <v>0</v>
      </c>
      <c r="H75" s="91" t="b">
        <v>0</v>
      </c>
      <c r="I75" s="164"/>
    </row>
    <row r="76" spans="2:9" ht="3.95" customHeight="1" x14ac:dyDescent="0.25">
      <c r="I76" s="64"/>
    </row>
    <row r="77" spans="2:9" ht="14.1" customHeight="1" x14ac:dyDescent="0.25">
      <c r="B77" s="169" t="s">
        <v>24</v>
      </c>
      <c r="C77" s="178"/>
      <c r="D77" s="179"/>
      <c r="E77" s="180"/>
      <c r="F77" s="86"/>
      <c r="G77" s="87" t="b">
        <v>0</v>
      </c>
      <c r="H77" s="87" t="b">
        <v>0</v>
      </c>
      <c r="I77" s="162">
        <f xml:space="preserve"> 'Sala de máquinas'!E16+'Sala de máquinas'!AE30</f>
        <v>0</v>
      </c>
    </row>
    <row r="78" spans="2:9" ht="14.1" customHeight="1" x14ac:dyDescent="0.25">
      <c r="B78" s="170"/>
      <c r="C78" s="166"/>
      <c r="D78" s="167"/>
      <c r="E78" s="168"/>
      <c r="F78" s="86"/>
      <c r="G78" s="89" t="b">
        <v>0</v>
      </c>
      <c r="H78" s="89" t="b">
        <v>0</v>
      </c>
      <c r="I78" s="163"/>
    </row>
    <row r="79" spans="2:9" ht="14.1" customHeight="1" x14ac:dyDescent="0.25">
      <c r="B79" s="170"/>
      <c r="C79" s="166"/>
      <c r="D79" s="167"/>
      <c r="E79" s="168"/>
      <c r="F79" s="88"/>
      <c r="G79" s="89" t="b">
        <v>0</v>
      </c>
      <c r="H79" s="89" t="b">
        <v>0</v>
      </c>
      <c r="I79" s="163"/>
    </row>
    <row r="80" spans="2:9" ht="14.1" customHeight="1" x14ac:dyDescent="0.25">
      <c r="B80" s="170"/>
      <c r="C80" s="166"/>
      <c r="D80" s="167"/>
      <c r="E80" s="168"/>
      <c r="F80" s="88"/>
      <c r="G80" s="89" t="b">
        <v>0</v>
      </c>
      <c r="H80" s="89" t="b">
        <v>0</v>
      </c>
      <c r="I80" s="163"/>
    </row>
    <row r="81" spans="2:9" ht="14.1" customHeight="1" thickBot="1" x14ac:dyDescent="0.3">
      <c r="B81" s="171"/>
      <c r="C81" s="175"/>
      <c r="D81" s="176"/>
      <c r="E81" s="177"/>
      <c r="F81" s="90"/>
      <c r="G81" s="91" t="b">
        <v>0</v>
      </c>
      <c r="H81" s="91" t="b">
        <v>0</v>
      </c>
      <c r="I81" s="164"/>
    </row>
    <row r="82" spans="2:9" ht="3.95" customHeight="1" x14ac:dyDescent="0.25">
      <c r="I82" s="64"/>
    </row>
    <row r="83" spans="2:9" ht="14.1" customHeight="1" x14ac:dyDescent="0.25">
      <c r="B83" s="169" t="s">
        <v>25</v>
      </c>
      <c r="C83" s="172"/>
      <c r="D83" s="173"/>
      <c r="E83" s="174"/>
      <c r="F83" s="86"/>
      <c r="G83" s="87" t="b">
        <v>0</v>
      </c>
      <c r="H83" s="87" t="b">
        <v>0</v>
      </c>
      <c r="I83" s="162">
        <f>'Sala de máquinas'!E17+'Sala de máquinas'!AE31</f>
        <v>0</v>
      </c>
    </row>
    <row r="84" spans="2:9" ht="14.1" customHeight="1" x14ac:dyDescent="0.25">
      <c r="B84" s="170"/>
      <c r="C84" s="166"/>
      <c r="D84" s="167"/>
      <c r="E84" s="168"/>
      <c r="F84" s="88"/>
      <c r="G84" s="89" t="b">
        <v>0</v>
      </c>
      <c r="H84" s="89" t="b">
        <v>0</v>
      </c>
      <c r="I84" s="163"/>
    </row>
    <row r="85" spans="2:9" ht="14.1" customHeight="1" x14ac:dyDescent="0.25">
      <c r="B85" s="170"/>
      <c r="C85" s="166"/>
      <c r="D85" s="167"/>
      <c r="E85" s="168"/>
      <c r="F85" s="88"/>
      <c r="G85" s="89" t="b">
        <v>0</v>
      </c>
      <c r="H85" s="89" t="b">
        <v>0</v>
      </c>
      <c r="I85" s="163"/>
    </row>
    <row r="86" spans="2:9" ht="14.1" customHeight="1" x14ac:dyDescent="0.25">
      <c r="B86" s="170"/>
      <c r="C86" s="166"/>
      <c r="D86" s="167"/>
      <c r="E86" s="168"/>
      <c r="F86" s="88"/>
      <c r="G86" s="89" t="b">
        <v>0</v>
      </c>
      <c r="H86" s="89" t="b">
        <v>0</v>
      </c>
      <c r="I86" s="163"/>
    </row>
    <row r="87" spans="2:9" ht="14.1" customHeight="1" thickBot="1" x14ac:dyDescent="0.3">
      <c r="B87" s="171"/>
      <c r="C87" s="175"/>
      <c r="D87" s="176"/>
      <c r="E87" s="177"/>
      <c r="F87" s="90"/>
      <c r="G87" s="91" t="b">
        <v>0</v>
      </c>
      <c r="H87" s="91" t="b">
        <v>0</v>
      </c>
      <c r="I87" s="164"/>
    </row>
    <row r="88" spans="2:9" ht="5.0999999999999996" customHeight="1" x14ac:dyDescent="0.25">
      <c r="I88" s="64"/>
    </row>
    <row r="89" spans="2:9" ht="14.1" customHeight="1" x14ac:dyDescent="0.25">
      <c r="B89" s="169" t="s">
        <v>26</v>
      </c>
      <c r="C89" s="166"/>
      <c r="D89" s="167"/>
      <c r="E89" s="168"/>
      <c r="F89" s="88"/>
      <c r="G89" s="87"/>
      <c r="H89" s="65"/>
      <c r="I89" s="162">
        <f>'Sala de máquinas'!E18</f>
        <v>0</v>
      </c>
    </row>
    <row r="90" spans="2:9" ht="14.1" customHeight="1" x14ac:dyDescent="0.25">
      <c r="B90" s="170"/>
      <c r="C90" s="166"/>
      <c r="D90" s="167"/>
      <c r="E90" s="168"/>
      <c r="F90" s="88"/>
      <c r="G90" s="89"/>
      <c r="H90" s="66"/>
      <c r="I90" s="163"/>
    </row>
    <row r="91" spans="2:9" ht="14.1" customHeight="1" x14ac:dyDescent="0.25">
      <c r="B91" s="170"/>
      <c r="C91" s="166"/>
      <c r="D91" s="167"/>
      <c r="E91" s="168"/>
      <c r="F91" s="88"/>
      <c r="G91" s="89"/>
      <c r="H91" s="66"/>
      <c r="I91" s="163"/>
    </row>
    <row r="92" spans="2:9" ht="14.1" customHeight="1" x14ac:dyDescent="0.25">
      <c r="B92" s="170"/>
      <c r="C92" s="166"/>
      <c r="D92" s="167"/>
      <c r="E92" s="168"/>
      <c r="F92" s="88"/>
      <c r="G92" s="89"/>
      <c r="H92" s="66"/>
      <c r="I92" s="163"/>
    </row>
    <row r="93" spans="2:9" ht="14.1" customHeight="1" thickBot="1" x14ac:dyDescent="0.3">
      <c r="B93" s="171"/>
      <c r="C93" s="175"/>
      <c r="D93" s="176"/>
      <c r="E93" s="177"/>
      <c r="F93" s="90"/>
      <c r="G93" s="91"/>
      <c r="H93" s="67"/>
      <c r="I93" s="164"/>
    </row>
    <row r="94" spans="2:9" ht="3.95" customHeight="1" x14ac:dyDescent="0.25">
      <c r="I94" s="64"/>
    </row>
    <row r="95" spans="2:9" ht="14.1" customHeight="1" x14ac:dyDescent="0.25">
      <c r="B95" s="169" t="s">
        <v>27</v>
      </c>
      <c r="C95" s="172"/>
      <c r="D95" s="173"/>
      <c r="E95" s="174"/>
      <c r="F95" s="86"/>
      <c r="G95" s="87"/>
      <c r="H95" s="65"/>
      <c r="I95" s="162">
        <f>'Sala de máquinas'!E32+'Sala de máquinas'!E19</f>
        <v>0</v>
      </c>
    </row>
    <row r="96" spans="2:9" ht="14.1" customHeight="1" x14ac:dyDescent="0.25">
      <c r="B96" s="170"/>
      <c r="C96" s="166"/>
      <c r="D96" s="167"/>
      <c r="E96" s="168"/>
      <c r="F96" s="88"/>
      <c r="G96" s="89"/>
      <c r="H96" s="66"/>
      <c r="I96" s="163"/>
    </row>
    <row r="97" spans="2:9" ht="14.1" customHeight="1" x14ac:dyDescent="0.25">
      <c r="B97" s="170"/>
      <c r="C97" s="166"/>
      <c r="D97" s="167"/>
      <c r="E97" s="168"/>
      <c r="F97" s="88"/>
      <c r="G97" s="89"/>
      <c r="H97" s="66"/>
      <c r="I97" s="163"/>
    </row>
    <row r="98" spans="2:9" ht="14.1" customHeight="1" x14ac:dyDescent="0.25">
      <c r="B98" s="170"/>
      <c r="C98" s="166"/>
      <c r="D98" s="167"/>
      <c r="E98" s="168"/>
      <c r="F98" s="88"/>
      <c r="G98" s="89"/>
      <c r="H98" s="66"/>
      <c r="I98" s="163"/>
    </row>
    <row r="99" spans="2:9" ht="14.1" customHeight="1" thickBot="1" x14ac:dyDescent="0.3">
      <c r="B99" s="171"/>
      <c r="C99" s="175"/>
      <c r="D99" s="176"/>
      <c r="E99" s="177"/>
      <c r="F99" s="90"/>
      <c r="G99" s="91"/>
      <c r="H99" s="67"/>
      <c r="I99" s="164"/>
    </row>
    <row r="100" spans="2:9" ht="3.95" customHeight="1" x14ac:dyDescent="0.25">
      <c r="I100" s="64"/>
    </row>
    <row r="101" spans="2:9" ht="14.1" customHeight="1" x14ac:dyDescent="0.25">
      <c r="B101" s="169" t="s">
        <v>28</v>
      </c>
      <c r="C101" s="172"/>
      <c r="D101" s="173"/>
      <c r="E101" s="174"/>
      <c r="F101" s="86"/>
      <c r="G101" s="65"/>
      <c r="H101" s="87" t="b">
        <v>0</v>
      </c>
      <c r="I101" s="162" cm="1">
        <f t="array" ref="I101">IF(AND(COUNTIF(F101:F105, "&lt;&gt;") &gt; 0, COUNTIF(F101:F105, "&lt;&gt;") = COUNTIF(H101:H105, TRUE), SUMPRODUCT((F101:F105&lt;&gt;"")*(H101:H105=TRUE)) = COUNTIF(F101:F105, "&lt;&gt;")), 1, 0)</f>
        <v>0</v>
      </c>
    </row>
    <row r="102" spans="2:9" ht="14.1" customHeight="1" x14ac:dyDescent="0.25">
      <c r="B102" s="170"/>
      <c r="C102" s="166"/>
      <c r="D102" s="167"/>
      <c r="E102" s="168"/>
      <c r="F102" s="88"/>
      <c r="G102" s="66"/>
      <c r="H102" s="89" t="b">
        <v>0</v>
      </c>
      <c r="I102" s="163"/>
    </row>
    <row r="103" spans="2:9" ht="14.1" customHeight="1" x14ac:dyDescent="0.25">
      <c r="B103" s="170"/>
      <c r="C103" s="166"/>
      <c r="D103" s="167"/>
      <c r="E103" s="168"/>
      <c r="F103" s="88"/>
      <c r="G103" s="66"/>
      <c r="H103" s="89" t="b">
        <v>0</v>
      </c>
      <c r="I103" s="163"/>
    </row>
    <row r="104" spans="2:9" ht="14.1" customHeight="1" x14ac:dyDescent="0.25">
      <c r="B104" s="170"/>
      <c r="C104" s="166"/>
      <c r="D104" s="167"/>
      <c r="E104" s="168"/>
      <c r="F104" s="88"/>
      <c r="G104" s="66"/>
      <c r="H104" s="89" t="b">
        <v>0</v>
      </c>
      <c r="I104" s="163"/>
    </row>
    <row r="105" spans="2:9" ht="14.1" customHeight="1" thickBot="1" x14ac:dyDescent="0.3">
      <c r="B105" s="171"/>
      <c r="C105" s="175"/>
      <c r="D105" s="176"/>
      <c r="E105" s="177"/>
      <c r="F105" s="90"/>
      <c r="G105" s="67"/>
      <c r="H105" s="91" t="b">
        <v>0</v>
      </c>
      <c r="I105" s="164"/>
    </row>
    <row r="106" spans="2:9" ht="5.0999999999999996" customHeight="1" x14ac:dyDescent="0.25">
      <c r="F106" s="68"/>
      <c r="I106" s="64"/>
    </row>
    <row r="107" spans="2:9" ht="14.1" customHeight="1" x14ac:dyDescent="0.25">
      <c r="B107" s="169" t="s">
        <v>29</v>
      </c>
      <c r="C107" s="178"/>
      <c r="D107" s="179"/>
      <c r="E107" s="180"/>
      <c r="F107" s="86"/>
      <c r="G107" s="87" t="b">
        <v>0</v>
      </c>
      <c r="H107" s="87" t="b">
        <v>0</v>
      </c>
      <c r="I107" s="162">
        <f>'Sala de máquinas'!E20+'Sala de máquinas'!AE34</f>
        <v>0</v>
      </c>
    </row>
    <row r="108" spans="2:9" ht="14.1" customHeight="1" x14ac:dyDescent="0.25">
      <c r="B108" s="170"/>
      <c r="C108" s="166"/>
      <c r="D108" s="167"/>
      <c r="E108" s="168"/>
      <c r="F108" s="88"/>
      <c r="G108" s="89" t="b">
        <v>0</v>
      </c>
      <c r="H108" s="89" t="b">
        <v>0</v>
      </c>
      <c r="I108" s="163"/>
    </row>
    <row r="109" spans="2:9" ht="14.1" customHeight="1" x14ac:dyDescent="0.25">
      <c r="B109" s="170"/>
      <c r="C109" s="166"/>
      <c r="D109" s="167"/>
      <c r="E109" s="168"/>
      <c r="F109" s="88"/>
      <c r="G109" s="89" t="b">
        <v>0</v>
      </c>
      <c r="H109" s="89" t="b">
        <v>0</v>
      </c>
      <c r="I109" s="163"/>
    </row>
    <row r="110" spans="2:9" ht="14.1" customHeight="1" x14ac:dyDescent="0.25">
      <c r="B110" s="170"/>
      <c r="C110" s="166"/>
      <c r="D110" s="167"/>
      <c r="E110" s="168"/>
      <c r="F110" s="88"/>
      <c r="G110" s="89" t="b">
        <v>0</v>
      </c>
      <c r="H110" s="89" t="b">
        <v>0</v>
      </c>
      <c r="I110" s="163"/>
    </row>
    <row r="111" spans="2:9" ht="14.1" customHeight="1" thickBot="1" x14ac:dyDescent="0.3">
      <c r="B111" s="171"/>
      <c r="C111" s="175"/>
      <c r="D111" s="176"/>
      <c r="E111" s="177"/>
      <c r="F111" s="90"/>
      <c r="G111" s="91" t="b">
        <v>0</v>
      </c>
      <c r="H111" s="91" t="b">
        <v>0</v>
      </c>
      <c r="I111" s="164"/>
    </row>
    <row r="113" spans="2:11" ht="2.4500000000000002" customHeight="1" x14ac:dyDescent="0.25">
      <c r="C113" s="61"/>
      <c r="D113" s="61"/>
    </row>
    <row r="115" spans="2:11" ht="30.6" customHeight="1" x14ac:dyDescent="0.25"/>
    <row r="116" spans="2:11" x14ac:dyDescent="0.25">
      <c r="B116" s="69"/>
      <c r="C116" s="70"/>
      <c r="D116" s="70"/>
      <c r="E116" s="70"/>
      <c r="F116" s="70"/>
      <c r="G116" s="70"/>
      <c r="H116" s="70"/>
      <c r="I116" s="70"/>
    </row>
    <row r="117" spans="2:11" x14ac:dyDescent="0.25">
      <c r="B117" s="70"/>
      <c r="C117" s="70"/>
      <c r="D117" s="70"/>
      <c r="E117" s="70"/>
      <c r="F117" s="70"/>
      <c r="G117" s="70"/>
      <c r="H117" s="70"/>
      <c r="I117" s="70"/>
    </row>
    <row r="118" spans="2:11" x14ac:dyDescent="0.25">
      <c r="F118" s="165"/>
      <c r="G118" s="165"/>
      <c r="H118" s="165"/>
      <c r="I118" s="165"/>
    </row>
    <row r="121" spans="2:11" ht="67.5" customHeight="1" x14ac:dyDescent="0.25"/>
    <row r="122" spans="2:11" x14ac:dyDescent="0.25">
      <c r="B122" s="148" t="s">
        <v>30</v>
      </c>
      <c r="C122" s="148"/>
      <c r="D122" s="148"/>
      <c r="E122" s="148"/>
      <c r="F122" s="148"/>
      <c r="G122" s="148"/>
      <c r="H122" s="148"/>
      <c r="I122" s="94" t="b">
        <v>0</v>
      </c>
      <c r="K122" t="b">
        <f>OR(AND(G59=TRUE, F59&lt;&gt;""), AND(G60=TRUE, F60&lt;&gt;""), AND(G61=TRUE, F61&lt;&gt;""), AND(G62=TRUE, F62&lt;&gt;""), AND(G63=TRUE, F63&lt;&gt;""))</f>
        <v>0</v>
      </c>
    </row>
    <row r="123" spans="2:11" ht="13.5" customHeight="1" x14ac:dyDescent="0.25">
      <c r="B123" s="154" t="s">
        <v>31</v>
      </c>
      <c r="C123" s="154"/>
      <c r="D123" s="154"/>
      <c r="E123" s="154"/>
      <c r="F123" s="154"/>
      <c r="G123" s="154"/>
      <c r="H123" s="154"/>
      <c r="I123" s="155"/>
    </row>
    <row r="124" spans="2:11" ht="13.5" customHeight="1" x14ac:dyDescent="0.25">
      <c r="B124" s="154"/>
      <c r="C124" s="154"/>
      <c r="D124" s="154"/>
      <c r="E124" s="154"/>
      <c r="F124" s="154"/>
      <c r="G124" s="154"/>
      <c r="H124" s="154"/>
      <c r="I124" s="155"/>
    </row>
    <row r="125" spans="2:11" ht="13.5" customHeight="1" x14ac:dyDescent="0.25">
      <c r="B125" s="154"/>
      <c r="C125" s="154"/>
      <c r="D125" s="154"/>
      <c r="E125" s="154"/>
      <c r="F125" s="154"/>
      <c r="G125" s="154"/>
      <c r="H125" s="154"/>
      <c r="I125" s="155"/>
    </row>
    <row r="126" spans="2:11" ht="13.5" customHeight="1" x14ac:dyDescent="0.25">
      <c r="B126" s="154"/>
      <c r="C126" s="154"/>
      <c r="D126" s="154"/>
      <c r="E126" s="154"/>
      <c r="F126" s="154"/>
      <c r="G126" s="154"/>
      <c r="H126" s="154"/>
      <c r="I126" s="155"/>
    </row>
    <row r="127" spans="2:11" ht="13.5" customHeight="1" thickBot="1" x14ac:dyDescent="0.3">
      <c r="B127" s="156"/>
      <c r="C127" s="156"/>
      <c r="D127" s="156"/>
      <c r="E127" s="156"/>
      <c r="F127" s="156"/>
      <c r="G127" s="156"/>
      <c r="H127" s="156"/>
      <c r="I127" s="157"/>
    </row>
    <row r="128" spans="2:11" ht="123.95" customHeight="1" thickTop="1" x14ac:dyDescent="0.25"/>
    <row r="129" spans="2:9" x14ac:dyDescent="0.25">
      <c r="B129" s="148" t="s">
        <v>32</v>
      </c>
      <c r="C129" s="148"/>
      <c r="D129" s="148"/>
      <c r="E129" s="148"/>
      <c r="F129" s="148"/>
      <c r="G129" s="148"/>
      <c r="H129" s="148"/>
      <c r="I129" s="94" t="b">
        <v>0</v>
      </c>
    </row>
    <row r="130" spans="2:9" ht="15" customHeight="1" x14ac:dyDescent="0.25">
      <c r="B130" s="133" t="s">
        <v>33</v>
      </c>
      <c r="C130" s="133"/>
      <c r="D130" s="133"/>
      <c r="E130" s="133" t="s">
        <v>16</v>
      </c>
      <c r="F130" s="133"/>
      <c r="G130" s="95" t="s">
        <v>17</v>
      </c>
      <c r="H130" s="133" t="s">
        <v>34</v>
      </c>
      <c r="I130" s="159"/>
    </row>
    <row r="131" spans="2:9" ht="15" customHeight="1" thickBot="1" x14ac:dyDescent="0.3">
      <c r="B131" s="134"/>
      <c r="C131" s="134"/>
      <c r="D131" s="134"/>
      <c r="E131" s="158"/>
      <c r="F131" s="158"/>
      <c r="G131" s="96"/>
      <c r="H131" s="160"/>
      <c r="I131" s="161"/>
    </row>
    <row r="132" spans="2:9" ht="71.099999999999994" customHeight="1" thickTop="1" x14ac:dyDescent="0.25"/>
    <row r="133" spans="2:9" x14ac:dyDescent="0.25">
      <c r="B133" s="148" t="s">
        <v>35</v>
      </c>
      <c r="C133" s="148"/>
      <c r="D133" s="148"/>
      <c r="E133" s="148"/>
      <c r="F133" s="148"/>
      <c r="G133" s="148"/>
      <c r="H133" s="148"/>
      <c r="I133" s="94" t="b">
        <v>0</v>
      </c>
    </row>
    <row r="134" spans="2:9" ht="15.95" customHeight="1" x14ac:dyDescent="0.25">
      <c r="B134" s="133" t="s">
        <v>36</v>
      </c>
      <c r="C134" s="133"/>
      <c r="D134" s="133"/>
      <c r="E134" s="133"/>
      <c r="F134" s="133" t="s">
        <v>37</v>
      </c>
      <c r="G134" s="133"/>
      <c r="H134" s="95" t="s">
        <v>38</v>
      </c>
      <c r="I134" s="97" t="s">
        <v>39</v>
      </c>
    </row>
    <row r="135" spans="2:9" ht="15" customHeight="1" x14ac:dyDescent="0.25">
      <c r="B135" s="133"/>
      <c r="C135" s="133"/>
      <c r="D135" s="133"/>
      <c r="E135" s="133"/>
      <c r="F135" s="143"/>
      <c r="G135" s="143"/>
      <c r="H135" s="98"/>
      <c r="I135" s="99"/>
    </row>
    <row r="136" spans="2:9" x14ac:dyDescent="0.25">
      <c r="B136" s="133"/>
      <c r="C136" s="133"/>
      <c r="D136" s="133"/>
      <c r="E136" s="133"/>
      <c r="F136" s="143"/>
      <c r="G136" s="143"/>
      <c r="H136" s="98"/>
      <c r="I136" s="99"/>
    </row>
    <row r="137" spans="2:9" x14ac:dyDescent="0.25">
      <c r="B137" s="133"/>
      <c r="C137" s="133"/>
      <c r="D137" s="133"/>
      <c r="E137" s="133"/>
      <c r="F137" s="143"/>
      <c r="G137" s="143"/>
      <c r="H137" s="98"/>
      <c r="I137" s="99"/>
    </row>
    <row r="138" spans="2:9" x14ac:dyDescent="0.25">
      <c r="B138" s="133"/>
      <c r="C138" s="133"/>
      <c r="D138" s="133"/>
      <c r="E138" s="133"/>
      <c r="F138" s="143"/>
      <c r="G138" s="143"/>
      <c r="H138" s="98"/>
      <c r="I138" s="99"/>
    </row>
    <row r="139" spans="2:9" x14ac:dyDescent="0.25">
      <c r="B139" s="133"/>
      <c r="C139" s="133"/>
      <c r="D139" s="133"/>
      <c r="E139" s="133"/>
      <c r="F139" s="144"/>
      <c r="G139" s="144"/>
      <c r="H139" s="100"/>
      <c r="I139" s="101"/>
    </row>
    <row r="140" spans="2:9" ht="15" customHeight="1" thickBot="1" x14ac:dyDescent="0.3">
      <c r="B140" s="134"/>
      <c r="C140" s="134"/>
      <c r="D140" s="134"/>
      <c r="E140" s="134"/>
      <c r="F140" s="135"/>
      <c r="G140" s="135"/>
      <c r="H140" s="102"/>
      <c r="I140" s="103"/>
    </row>
    <row r="141" spans="2:9" ht="108.95" customHeight="1" thickTop="1" x14ac:dyDescent="0.25">
      <c r="B141" s="71"/>
      <c r="C141" s="71"/>
      <c r="D141" s="71"/>
      <c r="E141" s="71"/>
      <c r="F141" s="72"/>
      <c r="G141" s="72"/>
      <c r="H141" s="73"/>
      <c r="I141" s="74"/>
    </row>
    <row r="142" spans="2:9" ht="15" customHeight="1" thickBot="1" x14ac:dyDescent="0.3">
      <c r="B142" s="142" t="s">
        <v>40</v>
      </c>
      <c r="C142" s="142"/>
      <c r="D142" s="142"/>
      <c r="E142" s="142"/>
      <c r="F142" s="142"/>
      <c r="G142" s="142"/>
      <c r="H142" s="142"/>
      <c r="I142" s="104" t="b">
        <v>0</v>
      </c>
    </row>
    <row r="143" spans="2:9" ht="39.950000000000003" customHeight="1" thickTop="1" x14ac:dyDescent="0.25">
      <c r="B143" s="75"/>
      <c r="C143" s="75"/>
      <c r="D143" s="75"/>
      <c r="E143" s="75"/>
      <c r="F143" s="75"/>
      <c r="G143" s="75"/>
      <c r="H143" s="75"/>
      <c r="I143" s="4"/>
    </row>
    <row r="144" spans="2:9" x14ac:dyDescent="0.25">
      <c r="B144" s="148" t="s">
        <v>41</v>
      </c>
      <c r="C144" s="148"/>
      <c r="D144" s="148"/>
      <c r="E144" s="148"/>
      <c r="F144" s="148"/>
      <c r="G144" s="148"/>
      <c r="H144" s="148"/>
      <c r="I144" s="149"/>
    </row>
    <row r="145" spans="2:9" x14ac:dyDescent="0.25">
      <c r="B145" s="150" t="s">
        <v>42</v>
      </c>
      <c r="C145" s="150"/>
      <c r="D145" s="150"/>
      <c r="E145" s="150"/>
      <c r="F145" s="150"/>
      <c r="G145" s="105" t="s">
        <v>43</v>
      </c>
      <c r="H145" s="106">
        <f>IF(AND(G145="Sí", OR(E32="Largometraje cinematográfico de ficción o animación", E32="Largometraje cinematográfico documental")), 1, 0)</f>
        <v>0</v>
      </c>
      <c r="I145" s="152">
        <f>SUM(H145:H146)</f>
        <v>0</v>
      </c>
    </row>
    <row r="146" spans="2:9" ht="15.75" thickBot="1" x14ac:dyDescent="0.3">
      <c r="B146" s="151" t="s">
        <v>44</v>
      </c>
      <c r="C146" s="151"/>
      <c r="D146" s="151"/>
      <c r="E146" s="151"/>
      <c r="F146" s="151"/>
      <c r="G146" s="107" t="s">
        <v>43</v>
      </c>
      <c r="H146" s="108">
        <f>IF(AND(G146="No económicos o hasta 1999 €", OR(E32="Largometraje cinematográfico de ficción o animación", E32="Largometraje cinematográfico documental")), 0.5, IF(AND(G146="A partir de 2000 €", OR(E32="Largometraje cinematográfico de ficción o animación", E32="Largometraje cinematográfico documental")), 1, 0))</f>
        <v>0</v>
      </c>
      <c r="I146" s="153"/>
    </row>
    <row r="147" spans="2:9" ht="142.5" customHeight="1" thickTop="1" x14ac:dyDescent="0.25">
      <c r="B147" s="76"/>
      <c r="C147" s="76"/>
      <c r="D147" s="76"/>
      <c r="E147" s="76"/>
      <c r="F147" s="76"/>
      <c r="G147" s="77"/>
      <c r="H147" s="78"/>
      <c r="I147" s="79"/>
    </row>
    <row r="148" spans="2:9" ht="27" customHeight="1" x14ac:dyDescent="0.25">
      <c r="B148" s="76"/>
      <c r="C148" s="76"/>
      <c r="D148" s="76"/>
      <c r="E148" s="76"/>
      <c r="F148" s="76"/>
      <c r="G148" s="77"/>
      <c r="H148" s="78"/>
      <c r="I148" s="79"/>
    </row>
    <row r="149" spans="2:9" ht="30.75" customHeight="1" thickBot="1" x14ac:dyDescent="0.3">
      <c r="B149" s="61"/>
      <c r="C149" s="76"/>
      <c r="D149" s="76"/>
      <c r="E149" s="76"/>
      <c r="F149" s="76"/>
      <c r="G149" s="76"/>
      <c r="H149" s="76"/>
      <c r="I149" s="76"/>
    </row>
    <row r="150" spans="2:9" ht="57.75" customHeight="1" thickTop="1" thickBot="1" x14ac:dyDescent="0.3">
      <c r="C150" s="145" t="s">
        <v>45</v>
      </c>
      <c r="D150" s="146"/>
      <c r="E150" s="146"/>
      <c r="F150" s="146"/>
      <c r="G150" s="146"/>
      <c r="H150" s="147"/>
      <c r="I150" s="80"/>
    </row>
    <row r="151" spans="2:9" ht="78.75" customHeight="1" thickTop="1" x14ac:dyDescent="0.25"/>
    <row r="152" spans="2:9" x14ac:dyDescent="0.25">
      <c r="B152" s="126" t="s">
        <v>46</v>
      </c>
      <c r="C152" s="126"/>
      <c r="D152" s="131"/>
      <c r="E152" s="131"/>
      <c r="F152" s="131"/>
      <c r="G152" s="131"/>
      <c r="H152" s="131"/>
      <c r="I152" s="132"/>
    </row>
    <row r="153" spans="2:9" ht="15.75" thickBot="1" x14ac:dyDescent="0.3">
      <c r="B153" s="127" t="s">
        <v>47</v>
      </c>
      <c r="C153" s="127"/>
      <c r="D153" s="128"/>
      <c r="E153" s="129"/>
      <c r="F153" s="129"/>
      <c r="G153" s="129"/>
      <c r="H153" s="129"/>
      <c r="I153" s="130"/>
    </row>
    <row r="154" spans="2:9" ht="15.75" thickTop="1" x14ac:dyDescent="0.25"/>
    <row r="155" spans="2:9" ht="15.75" thickBot="1" x14ac:dyDescent="0.3">
      <c r="B155" s="127" t="s">
        <v>48</v>
      </c>
      <c r="C155" s="127"/>
      <c r="D155" s="129"/>
      <c r="E155" s="129"/>
      <c r="F155" s="129"/>
      <c r="G155" s="129"/>
      <c r="H155" s="129"/>
      <c r="I155" s="130"/>
    </row>
    <row r="156" spans="2:9" ht="60" customHeight="1" thickTop="1" x14ac:dyDescent="0.25">
      <c r="B156" s="81"/>
      <c r="C156" s="81"/>
      <c r="D156" s="82"/>
      <c r="E156" s="82"/>
      <c r="F156" s="82"/>
      <c r="G156" s="82"/>
      <c r="H156" s="82"/>
      <c r="I156" s="82"/>
    </row>
    <row r="157" spans="2:9" x14ac:dyDescent="0.25">
      <c r="B157" s="136" t="s">
        <v>49</v>
      </c>
      <c r="C157" s="137"/>
      <c r="D157" s="137"/>
      <c r="E157" s="137"/>
      <c r="F157" s="137"/>
      <c r="G157" s="137"/>
      <c r="H157" s="137"/>
      <c r="I157" s="138"/>
    </row>
    <row r="158" spans="2:9" ht="15.75" thickBot="1" x14ac:dyDescent="0.3">
      <c r="B158" s="139"/>
      <c r="C158" s="140"/>
      <c r="D158" s="140"/>
      <c r="E158" s="140"/>
      <c r="F158" s="140"/>
      <c r="G158" s="140"/>
      <c r="H158" s="140"/>
      <c r="I158" s="141"/>
    </row>
    <row r="159" spans="2:9" ht="15" customHeight="1" x14ac:dyDescent="0.25"/>
    <row r="160" spans="2:9" ht="26.1" customHeight="1" x14ac:dyDescent="0.25">
      <c r="B160" s="117" t="s">
        <v>50</v>
      </c>
      <c r="C160" s="118"/>
      <c r="D160" s="118"/>
      <c r="E160" s="118"/>
      <c r="F160" s="118"/>
      <c r="G160" s="118"/>
      <c r="H160" s="118"/>
      <c r="I160" s="119"/>
    </row>
    <row r="161" spans="2:9" ht="26.1" customHeight="1" x14ac:dyDescent="0.25">
      <c r="B161" s="120"/>
      <c r="C161" s="121"/>
      <c r="D161" s="121"/>
      <c r="E161" s="121"/>
      <c r="F161" s="121"/>
      <c r="G161" s="121"/>
      <c r="H161" s="121"/>
      <c r="I161" s="122"/>
    </row>
    <row r="162" spans="2:9" ht="26.1" customHeight="1" x14ac:dyDescent="0.25">
      <c r="B162" s="120"/>
      <c r="C162" s="121"/>
      <c r="D162" s="121"/>
      <c r="E162" s="121"/>
      <c r="F162" s="121"/>
      <c r="G162" s="121"/>
      <c r="H162" s="121"/>
      <c r="I162" s="122"/>
    </row>
    <row r="163" spans="2:9" ht="26.1" customHeight="1" x14ac:dyDescent="0.25">
      <c r="B163" s="120"/>
      <c r="C163" s="121"/>
      <c r="D163" s="121"/>
      <c r="E163" s="121"/>
      <c r="F163" s="121"/>
      <c r="G163" s="121"/>
      <c r="H163" s="121"/>
      <c r="I163" s="122"/>
    </row>
    <row r="164" spans="2:9" ht="26.1" customHeight="1" x14ac:dyDescent="0.25">
      <c r="B164" s="120"/>
      <c r="C164" s="121"/>
      <c r="D164" s="121"/>
      <c r="E164" s="121"/>
      <c r="F164" s="121"/>
      <c r="G164" s="121"/>
      <c r="H164" s="121"/>
      <c r="I164" s="122"/>
    </row>
    <row r="165" spans="2:9" ht="26.1" customHeight="1" x14ac:dyDescent="0.25">
      <c r="B165" s="120"/>
      <c r="C165" s="121"/>
      <c r="D165" s="121"/>
      <c r="E165" s="121"/>
      <c r="F165" s="121"/>
      <c r="G165" s="121"/>
      <c r="H165" s="121"/>
      <c r="I165" s="122"/>
    </row>
    <row r="166" spans="2:9" ht="26.1" customHeight="1" x14ac:dyDescent="0.25">
      <c r="B166" s="120"/>
      <c r="C166" s="121"/>
      <c r="D166" s="121"/>
      <c r="E166" s="121"/>
      <c r="F166" s="121"/>
      <c r="G166" s="121"/>
      <c r="H166" s="121"/>
      <c r="I166" s="122"/>
    </row>
    <row r="167" spans="2:9" ht="35.25" customHeight="1" x14ac:dyDescent="0.25">
      <c r="B167" s="120"/>
      <c r="C167" s="121"/>
      <c r="D167" s="121"/>
      <c r="E167" s="121"/>
      <c r="F167" s="121"/>
      <c r="G167" s="121"/>
      <c r="H167" s="121"/>
      <c r="I167" s="122"/>
    </row>
    <row r="168" spans="2:9" ht="41.25" customHeight="1" x14ac:dyDescent="0.25">
      <c r="B168" s="120"/>
      <c r="C168" s="121"/>
      <c r="D168" s="121"/>
      <c r="E168" s="121"/>
      <c r="F168" s="121"/>
      <c r="G168" s="121"/>
      <c r="H168" s="121"/>
      <c r="I168" s="122"/>
    </row>
    <row r="169" spans="2:9" ht="30.75" customHeight="1" x14ac:dyDescent="0.25">
      <c r="B169" s="123"/>
      <c r="C169" s="124"/>
      <c r="D169" s="124"/>
      <c r="E169" s="124"/>
      <c r="F169" s="124"/>
      <c r="G169" s="124"/>
      <c r="H169" s="124"/>
      <c r="I169" s="125"/>
    </row>
    <row r="170" spans="2:9" ht="15.75" thickBot="1" x14ac:dyDescent="0.3">
      <c r="B170" s="113" t="s">
        <v>51</v>
      </c>
      <c r="C170" s="83"/>
      <c r="D170" s="84"/>
      <c r="E170" s="112" t="b">
        <v>0</v>
      </c>
      <c r="F170" s="84"/>
      <c r="G170" s="84"/>
      <c r="H170" s="84"/>
      <c r="I170" s="85"/>
    </row>
    <row r="171" spans="2:9" ht="7.5" customHeight="1" x14ac:dyDescent="0.25"/>
    <row r="172" spans="2:9" x14ac:dyDescent="0.25">
      <c r="B172" s="190" t="s">
        <v>52</v>
      </c>
      <c r="C172" s="191"/>
      <c r="D172" s="191"/>
      <c r="E172" s="191"/>
      <c r="F172" s="191"/>
      <c r="G172" s="191"/>
      <c r="H172" s="191"/>
      <c r="I172" s="192"/>
    </row>
    <row r="173" spans="2:9" ht="15.75" thickBot="1" x14ac:dyDescent="0.3">
      <c r="B173" s="193"/>
      <c r="C173" s="194"/>
      <c r="D173" s="194"/>
      <c r="E173" s="194"/>
      <c r="F173" s="194"/>
      <c r="G173" s="194"/>
      <c r="H173" s="194"/>
      <c r="I173" s="195"/>
    </row>
  </sheetData>
  <sheetProtection algorithmName="SHA-512" hashValue="fDbj7ZbNGsFB1LV/5QOi7HJrfgUGk0h0w0eElI2Z4PDzpM4EqNfEodRXFpflBYVeXarQ/rpqa1hWc5yFFkEB3g==" saltValue="gU8K06InExfTWbI0NmuSMg==" spinCount="100000" sheet="1" selectLockedCells="1"/>
  <protectedRanges>
    <protectedRange sqref="G59:H63 G65:H69 G71:H75 G77:H81 G83:H87 G89:G93 G95:G99 H101:H105 G107:H111" name="Rango1_1"/>
  </protectedRanges>
  <customSheetViews>
    <customSheetView guid="{964A2F63-CDDB-4E6B-AD0F-D1BB1C1E6DC4}" scale="70" showPageBreaks="1" showGridLines="0" printArea="1" view="pageLayout" showRuler="0">
      <selection activeCell="K1" sqref="K1"/>
      <rowBreaks count="2" manualBreakCount="2">
        <brk id="52" min="1" max="8" man="1"/>
        <brk id="120" min="1" max="8" man="1"/>
      </rowBreaks>
      <colBreaks count="1" manualBreakCount="1">
        <brk id="9" min="1" max="28" man="1"/>
      </colBreaks>
      <pageMargins left="0" right="0" top="0" bottom="0" header="0" footer="0"/>
      <pageSetup paperSize="9" scale="82" orientation="portrait" r:id="rId1"/>
    </customSheetView>
  </customSheetViews>
  <mergeCells count="118">
    <mergeCell ref="B12:I21"/>
    <mergeCell ref="B5:I6"/>
    <mergeCell ref="B9:I9"/>
    <mergeCell ref="E26:I26"/>
    <mergeCell ref="E28:I28"/>
    <mergeCell ref="C61:E61"/>
    <mergeCell ref="C62:E62"/>
    <mergeCell ref="C35:F35"/>
    <mergeCell ref="G36:G38"/>
    <mergeCell ref="C36:F38"/>
    <mergeCell ref="B28:D28"/>
    <mergeCell ref="B30:D30"/>
    <mergeCell ref="B32:D32"/>
    <mergeCell ref="E30:I30"/>
    <mergeCell ref="E32:I32"/>
    <mergeCell ref="B57:I57"/>
    <mergeCell ref="B56:I56"/>
    <mergeCell ref="B59:B63"/>
    <mergeCell ref="C58:E58"/>
    <mergeCell ref="C59:E59"/>
    <mergeCell ref="C60:E60"/>
    <mergeCell ref="C63:E63"/>
    <mergeCell ref="B23:D24"/>
    <mergeCell ref="E23:I24"/>
    <mergeCell ref="C40:G40"/>
    <mergeCell ref="C41:G49"/>
    <mergeCell ref="B172:I173"/>
    <mergeCell ref="I65:I69"/>
    <mergeCell ref="C92:E92"/>
    <mergeCell ref="I59:I63"/>
    <mergeCell ref="B26:D26"/>
    <mergeCell ref="B77:B81"/>
    <mergeCell ref="C77:E77"/>
    <mergeCell ref="C78:E78"/>
    <mergeCell ref="C79:E79"/>
    <mergeCell ref="C80:E80"/>
    <mergeCell ref="C81:E81"/>
    <mergeCell ref="C71:E71"/>
    <mergeCell ref="C72:E72"/>
    <mergeCell ref="C73:E73"/>
    <mergeCell ref="C74:E74"/>
    <mergeCell ref="C75:E75"/>
    <mergeCell ref="B65:B69"/>
    <mergeCell ref="C65:E65"/>
    <mergeCell ref="C66:E66"/>
    <mergeCell ref="C67:E67"/>
    <mergeCell ref="C68:E68"/>
    <mergeCell ref="I71:I75"/>
    <mergeCell ref="I77:I81"/>
    <mergeCell ref="I83:I87"/>
    <mergeCell ref="I89:I93"/>
    <mergeCell ref="B89:B93"/>
    <mergeCell ref="C93:E93"/>
    <mergeCell ref="B83:B87"/>
    <mergeCell ref="C83:E83"/>
    <mergeCell ref="C84:E84"/>
    <mergeCell ref="C85:E85"/>
    <mergeCell ref="C86:E86"/>
    <mergeCell ref="C87:E87"/>
    <mergeCell ref="C69:E69"/>
    <mergeCell ref="B71:B75"/>
    <mergeCell ref="C89:E89"/>
    <mergeCell ref="C90:E90"/>
    <mergeCell ref="C110:E110"/>
    <mergeCell ref="C111:E111"/>
    <mergeCell ref="B107:B111"/>
    <mergeCell ref="C107:E107"/>
    <mergeCell ref="C108:E108"/>
    <mergeCell ref="C91:E91"/>
    <mergeCell ref="I95:I99"/>
    <mergeCell ref="B101:B105"/>
    <mergeCell ref="C101:E101"/>
    <mergeCell ref="C102:E102"/>
    <mergeCell ref="C103:E103"/>
    <mergeCell ref="C104:E104"/>
    <mergeCell ref="C105:E105"/>
    <mergeCell ref="B95:B99"/>
    <mergeCell ref="C95:E95"/>
    <mergeCell ref="C96:E96"/>
    <mergeCell ref="C97:E97"/>
    <mergeCell ref="C98:E98"/>
    <mergeCell ref="C99:E99"/>
    <mergeCell ref="B122:H122"/>
    <mergeCell ref="B129:H129"/>
    <mergeCell ref="B130:D131"/>
    <mergeCell ref="E130:F130"/>
    <mergeCell ref="E131:F131"/>
    <mergeCell ref="H130:I130"/>
    <mergeCell ref="H131:I131"/>
    <mergeCell ref="B133:H133"/>
    <mergeCell ref="I101:I105"/>
    <mergeCell ref="I107:I111"/>
    <mergeCell ref="F118:I118"/>
    <mergeCell ref="C109:E109"/>
    <mergeCell ref="B11:I11"/>
    <mergeCell ref="B160:I169"/>
    <mergeCell ref="B152:C152"/>
    <mergeCell ref="B153:C153"/>
    <mergeCell ref="D153:I153"/>
    <mergeCell ref="D152:I152"/>
    <mergeCell ref="B134:E140"/>
    <mergeCell ref="F140:G140"/>
    <mergeCell ref="B157:I158"/>
    <mergeCell ref="B142:H142"/>
    <mergeCell ref="F134:G134"/>
    <mergeCell ref="F135:G135"/>
    <mergeCell ref="F136:G136"/>
    <mergeCell ref="F137:G137"/>
    <mergeCell ref="F138:G138"/>
    <mergeCell ref="F139:G139"/>
    <mergeCell ref="B155:C155"/>
    <mergeCell ref="D155:I155"/>
    <mergeCell ref="C150:H150"/>
    <mergeCell ref="B144:I144"/>
    <mergeCell ref="B145:F145"/>
    <mergeCell ref="B146:F146"/>
    <mergeCell ref="I145:I146"/>
    <mergeCell ref="B123:I127"/>
  </mergeCells>
  <phoneticPr fontId="10" type="noConversion"/>
  <conditionalFormatting sqref="F59:F111">
    <cfRule type="duplicateValues" dxfId="1" priority="1"/>
  </conditionalFormatting>
  <conditionalFormatting sqref="I122">
    <cfRule type="expression" dxfId="0" priority="3">
      <formula>K122=FALSE</formula>
    </cfRule>
  </conditionalFormatting>
  <dataValidations xWindow="587" yWindow="423" count="93">
    <dataValidation type="custom" allowBlank="1" showInputMessage="1" showErrorMessage="1" errorTitle="NIF incorrecto" error="Escriba el NIF con los 8 números y la letra, sin espacios ni guiones. _x000a_Si no es un NIF español, escriba ocho ceros y una letra (00000000A, por ejemplo), y especifique el número correcto en el cuadro de comentarios más arriba." promptTitle="Omita espacios y guiones" prompt="Introduzca los 8 números seguidos de la letra sin espacios ni guiones." sqref="F95 F101" xr:uid="{6AE5B3AA-B662-4B36-AFF4-AF5E88877CAD}">
      <formula1>AND(ISNUMBER(VALUE(LEFT(F95,8))),LEN(F95)=9)</formula1>
    </dataValidation>
    <dataValidation type="custom" errorStyle="warning" allowBlank="1" showInputMessage="1" showErrorMessage="1" errorTitle="Opción no válida." error="No se puede activar esta celda porque la categoría de la obra es &quot;Largometraje cinematográfico de ficción o animación&quot;, que no puntúa." promptTitle="Confirme la modalidad" prompt="Este apartado solo puntúa en:_x000a__x000a_- Largometraje cinematográfico documental_x000a__x000a_- Películas y documentales para TV: DOCUMENTALES" sqref="G107" xr:uid="{DFE537FD-3C8C-400A-9788-6D651C426001}">
      <formula1>IF(OR(E32="Largometraje cinematográfico documental",E32="Películas y documentales para TV: DOCUMENTAL",E32="Películas y documentales para TV: FICCIÓN",E32="Películas y documentales para TV: DOCUMENTAL"),TRUE,FALSE)</formula1>
    </dataValidation>
    <dataValidation type="custom" allowBlank="1" showErrorMessage="1" promptTitle="Confirme categoría" prompt="Este apartado solo puntúa en:_x000a__x000a_- Largometraje cinematográfico documental_x000a__x000a_- Películas y documentales para TV: DOCUMENTALES" sqref="G108" xr:uid="{791D5009-9637-430D-9B16-A3C36877B5B8}">
      <formula1>IF(OR(E32="Largometraje cinematográfico documental",E32="Películas y documentales para TV: DOCUMENTAL",E32="Películas y documentales para TV: FICCIÓN",E32="Películas y documentales para TV: DOCUMENTAL"),TRUE,FALSE)</formula1>
    </dataValidation>
    <dataValidation type="custom" allowBlank="1" showErrorMessage="1" promptTitle="Confirme categoría" prompt="Este apartado solo puntúa en:_x000a__x000a_- Largometraje cinematográfico documental_x000a__x000a_- Películas y documentales para TV: DOCUMENTALES" sqref="G109" xr:uid="{B7C6A009-0924-4B35-9B3D-543D974CA504}">
      <formula1>IF(OR(E32="Largometraje cinematográfico documental",E32="Películas y documentales para TV: DOCUMENTAL",E32="Películas y documentales para TV: FICCIÓN",E32="Películas y documentales para TV: DOCUMENTAL"),TRUE,FALSE)</formula1>
    </dataValidation>
    <dataValidation type="custom" allowBlank="1" showErrorMessage="1" promptTitle="Confirme categoría" prompt="Este apartado solo puntúa en:_x000a__x000a_- Largometraje cinematográfico documental_x000a__x000a_- Películas y documentales para TV: DOCUMENTALES" sqref="G110" xr:uid="{6B587244-92AF-41A3-B050-630C260B8F42}">
      <formula1>IF(OR(E32="Largometraje cinematográfico documental",E32="Películas y documentales para TV: DOCUMENTAL",E32="Películas y documentales para TV: FICCIÓN",E32="Películas y documentales para TV: DOCUMENTAL"),TRUE,FALSE)</formula1>
    </dataValidation>
    <dataValidation type="custom" allowBlank="1" showErrorMessage="1" promptTitle="Confirme categoría" prompt="Este apartado solo puntúa en:_x000a__x000a_- Largometraje cinematográfico documental_x000a__x000a_- Películas y documentales para TV: DOCUMENTALES" sqref="G111" xr:uid="{785B347F-E93D-4E02-B92E-D0F27F501E0A}">
      <formula1>IF(OR(E32="Largometraje cinematográfico documental",E32="Películas y documentales para TV: DOCUMENTAL",E32="Películas y documentales para TV: FICCIÓN",E32="Películas y documentales para TV: DOCUMENTAL"),TRUE,FALSE)</formula1>
    </dataValidation>
    <dataValidation type="custom" allowBlank="1" showInputMessage="1" showErrorMessage="1" promptTitle="Confirme la modalidad" prompt="Este apartado solo puntúa en :_x000a__x000a_- Largometraje cinematográfico de ficción_x000a__x000a_- Películas y documentales para TV: PELÍCULA DE FICCIÓN" sqref="G89" xr:uid="{070F0DFC-1071-4653-97B0-FCE15BA4D8EC}">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_x000a__x000a_- Películas y documentales para TV: PELÍCULA DE FICCIÓN" sqref="G90" xr:uid="{3B2DFCD3-1573-47D0-8ECD-81A9729FD69F}">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_x000a__x000a_- Películas y documentales para TV: PELÍCULA DE FICCIÓN" sqref="G91" xr:uid="{15A93511-4B44-4FB2-B720-E0CEC9EE6601}">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_x000a__x000a_- Películas y documentales para TV: PELÍCULA DE FICCIÓN" sqref="G92" xr:uid="{E3730FAA-52FB-4102-9E94-AE003A68F3F3}">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_x000a__x000a_- Películas y documentales para TV: PELÍCULA DE FICCIÓN" sqref="G93" xr:uid="{86587414-8D81-4F79-9AF0-699B251AEE5A}">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 (ANIMACiÓN)_x000a__x000a_- Películas y documentales para TV: PELÍCULA DE FICCIÓN - ANIMACIÓN" sqref="G99" xr:uid="{AE61FFD9-C360-4CFF-8DBE-B53D704A0D5A}">
      <formula1>IF(OR(E32="Largometraje cinematográfico documental",E32="Películas y documentales para TV: DOCUMENTAL",E32="Elija un elemento"),FALSE,TRUE)</formula1>
    </dataValidation>
    <dataValidation type="custom" allowBlank="1" showInputMessage="1" showErrorMessage="1" promptTitle="Confirme la modalidad" prompt="Este apartado solo puntúa en :_x000a__x000a_- Largometraje cinematográfico de ficción (ANIMACiÓN)_x000a__x000a_- Películas y documentales para TV: PELÍCULA DE FICCIÓN - ANIMACIÓN" sqref="G95" xr:uid="{38A6554D-BF63-476E-9B87-861115454B09}">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Este apartado solo puntúa en :_x000a__x000a_- Largometraje cinematográfico de ficción (ANIMACiÓN)_x000a__x000a_- Películas y documentales para TV: PELÍCULA DE FICCIÓN - ANIMACIÓN" sqref="G96" xr:uid="{D8DD1BE0-AC8A-428F-85DD-A124721B7101}">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 (ANIMACiÓN)_x000a__x000a_- Películas y documentales para TV: PELÍCULA DE FICCIÓN - ANIMACIÓN" sqref="G97" xr:uid="{8852A859-DEFE-4E7C-B7F5-D4D05B896A92}">
      <formula1>IF(OR(E32="Largometraje cinematográfico documental",E32="Películas y documentales para TV: DOCUMENTAL",E32="Elija un elemento"),FALSE,TRUE)</formula1>
    </dataValidation>
    <dataValidation type="custom" allowBlank="1" showErrorMessage="1" promptTitle="Confirme la categoría" prompt="Este apartado solo puntúa en :_x000a__x000a_- Largometraje cinematográfico de ficción (ANIMACiÓN)_x000a__x000a_- Películas y documentales para TV: PELÍCULA DE FICCIÓN - ANIMACIÓN" sqref="G98" xr:uid="{7495BE19-932A-454D-AE56-730A65781972}">
      <formula1>IF(OR(E32="Largometraje cinematográfico documental",E32="Películas y documentales para TV: DOCUMENTAL",E32="Elija un elemento"),FALSE,TRUE)</formula1>
    </dataValidation>
    <dataValidation type="whole" errorStyle="information" operator="greaterThanOrEqual" allowBlank="1" showInputMessage="1" showErrorMessage="1" errorTitle="Documentación necesaria" sqref="F137:G137" xr:uid="{2CF156B4-A028-42DF-8A59-CDF855E46B40}">
      <formula1>20</formula1>
    </dataValidation>
    <dataValidation errorStyle="information" operator="greaterThanOrEqual" allowBlank="1" showInputMessage="1" showErrorMessage="1" errorTitle="Documentación necesaria" promptTitle="Documentación necesaria" sqref="F136:G136" xr:uid="{B272DDEC-57DC-4BBA-8A56-0785B6FF3BA6}"/>
    <dataValidation type="custom" allowBlank="1" showInputMessage="1" showErrorMessage="1" errorTitle="Espacios o guiones" error="No se permiten espacios ni guiones. Por favor, introduzca el número y la letra solamente." promptTitle="Introduzca número y letra" prompt="No introduzca espacios ni guiones" sqref="CV48" xr:uid="{A5619F31-0D1D-4F75-860D-ACBBDD381F31}">
      <formula1>AND(ISERROR(FIND(" ",#REF!)), ISERROR(FIND("-", #REF!)))</formula1>
    </dataValidation>
    <dataValidation type="custom" allowBlank="1" showInputMessage="1" showErrorMessage="1" errorTitle="Omita espacios y guiones" promptTitle="Omita espacios y guiones" sqref="CV56" xr:uid="{64E7C423-F2B7-4D83-AD58-243930AA5C4D}">
      <formula1>AND(ISERROR(FIND(" ",F61)), ISERROR(FIND("-",F61)), LEN(F61) &lt;= 8)</formula1>
    </dataValidation>
    <dataValidation type="custom" allowBlank="1" showInputMessage="1" showErrorMessage="1" errorTitle="Omita espacios y guiones" error="Por favor, omita en estas celdas espacios y guiones._x000a_Gracias." sqref="CV67" xr:uid="{5DF2E32D-174C-4ECC-877A-377AD48404A0}">
      <formula1>AND(ISERROR(FIND(" ",F72)), ISERROR(FIND("-",F72)), LEN(F72) &lt;= 8)</formula1>
    </dataValidation>
    <dataValidation type="custom" allowBlank="1" showInputMessage="1" showErrorMessage="1" errorTitle="Primero debe elegir la categoría" prompt="Asegúrese de haber seleccionado la modalidad a la que se presenta." sqref="G59" xr:uid="{A2FBF25B-0CCD-4F97-AE5F-25CC775A096E}">
      <formula1>IF(E32="Elija un elemento",FALSE,TRUE)</formula1>
    </dataValidation>
    <dataValidation type="custom" allowBlank="1" showInputMessage="1" showErrorMessage="1" sqref="H68" xr:uid="{0B2F99CD-E3B4-480C-B037-78EB168B8271}">
      <formula1>IF(F35="Elija un elemento",FALSE,TRUE)</formula1>
    </dataValidation>
    <dataValidation type="custom" allowBlank="1" showInputMessage="1" error="Asegúrese de haber seleccionado la modalidad a la que se presenta." prompt="Asegúrese de haber seleccionado la modalidad a la que se presenta." sqref="G60" xr:uid="{FCB7E263-29F2-4B97-861D-C560396B8FCA}">
      <formula1>IF(E32="Elija un elemento",FALSE,TRUE)</formula1>
    </dataValidation>
    <dataValidation type="custom" allowBlank="1" showInputMessage="1" showErrorMessage="1" sqref="G61" xr:uid="{0EFE5607-572F-47FC-B01C-67E97CD3175F}">
      <formula1>IF(E32="Elija un elemento",FALSE,TRUE)</formula1>
    </dataValidation>
    <dataValidation type="custom" allowBlank="1" showInputMessage="1" showErrorMessage="1" sqref="G62" xr:uid="{34D0D9E7-AC85-4DF6-B0E9-6BBE6F5C22C0}">
      <formula1>IF(E32="Elija un elemento",FALSE,TRUE)</formula1>
    </dataValidation>
    <dataValidation type="custom" allowBlank="1" showInputMessage="1" showErrorMessage="1" sqref="G63" xr:uid="{921DAF9A-91E2-42F3-A7F6-27B1FEC7F426}">
      <formula1>IF(E32="Elija un elemento",FALSE,TRUE)</formula1>
    </dataValidation>
    <dataValidation type="custom" allowBlank="1" showInputMessage="1" showErrorMessage="1" prompt="Asegúrese de haber seleccionado la categoría a la que se presenta." sqref="H59" xr:uid="{DBF0760F-8F84-490A-849E-E20C29EF0856}">
      <formula1>IF(E32="Elija un elemento",FALSE,TRUE)</formula1>
    </dataValidation>
    <dataValidation type="custom" allowBlank="1" showInputMessage="1" showErrorMessage="1" sqref="H60" xr:uid="{B685E2DF-37CD-4823-95B0-E33F9CFED25B}">
      <formula1>IF(E32="Elija un elemento",FALSE,TRUE)</formula1>
    </dataValidation>
    <dataValidation type="custom" allowBlank="1" showInputMessage="1" showErrorMessage="1" sqref="H61" xr:uid="{F55DAA82-24F6-494B-B644-B3AF8DFD90E5}">
      <formula1>IF(E32="Elija un elemento",FALSE,TRUE)</formula1>
    </dataValidation>
    <dataValidation type="custom" allowBlank="1" showInputMessage="1" showErrorMessage="1" sqref="H62" xr:uid="{C83460A1-09AB-4C4D-80DF-E5DF6CEE7068}">
      <formula1>IF(E32="Elija un elemento",FALSE,TRUE)</formula1>
    </dataValidation>
    <dataValidation type="custom" allowBlank="1" showInputMessage="1" showErrorMessage="1" sqref="H63" xr:uid="{0894E519-29B8-4419-B856-8C63212AD1AC}">
      <formula1>IF(E32="Elija un elemento",FALSE,TRUE)</formula1>
    </dataValidation>
    <dataValidation type="custom" allowBlank="1" showInputMessage="1" showErrorMessage="1" prompt="Asegúrese de haber seleccionado la categoría a la que se presenta." sqref="H65" xr:uid="{8F348653-7549-4389-B262-15DCF38EA8CD}">
      <formula1>IF(E32="Elija un elemento",FALSE,TRUE)</formula1>
    </dataValidation>
    <dataValidation type="custom" allowBlank="1" showInputMessage="1" showErrorMessage="1" sqref="G66" xr:uid="{58AD88A0-6A52-4D94-92F9-C1B4FE6691B6}">
      <formula1>IF(E32="Elija un elemento",FALSE,TRUE)</formula1>
    </dataValidation>
    <dataValidation type="custom" allowBlank="1" showInputMessage="1" showErrorMessage="1" sqref="H66" xr:uid="{ED813D3D-C6FA-447F-85F5-DB6E7FFF8172}">
      <formula1>IF(E32="Elija un elemento",FALSE,TRUE)</formula1>
    </dataValidation>
    <dataValidation type="custom" allowBlank="1" showInputMessage="1" showErrorMessage="1" sqref="G67" xr:uid="{CD311C0C-D19E-4E83-94B0-00AE42E0468B}">
      <formula1>IF(E32="Elija un elemento",FALSE,TRUE)</formula1>
    </dataValidation>
    <dataValidation type="custom" allowBlank="1" showInputMessage="1" showErrorMessage="1" sqref="H67" xr:uid="{5E3E5D9B-3AFF-46FC-9D9D-E30865ACB5C1}">
      <formula1>IF(E32="Elija un elemento",FALSE,TRUE)</formula1>
    </dataValidation>
    <dataValidation type="custom" allowBlank="1" showInputMessage="1" showErrorMessage="1" sqref="G68" xr:uid="{CE4CE726-410D-40DF-841C-6AEE0C7B79A6}">
      <formula1>IF(E32="Elija un elemento",FALSE,TRUE)</formula1>
    </dataValidation>
    <dataValidation type="custom" allowBlank="1" showInputMessage="1" showErrorMessage="1" sqref="G69" xr:uid="{5DDCD0D3-77E1-4BEE-B0DF-91CB891864DD}">
      <formula1>IF(E32="Elija un elemento",FALSE,TRUE)</formula1>
    </dataValidation>
    <dataValidation type="custom" allowBlank="1" showInputMessage="1" showErrorMessage="1" sqref="H69" xr:uid="{0E1F06D2-4020-460D-B0AA-86290EB2AC7F}">
      <formula1>IF(E32="Elija un elemento",FALSE,TRUE)</formula1>
    </dataValidation>
    <dataValidation type="custom" allowBlank="1" showInputMessage="1" showErrorMessage="1" prompt="Asegúrese de haber seleccionado la modalidad a la que se presenta." sqref="G71" xr:uid="{6BEACE97-B80A-4B7B-A190-CB79587FEFCF}">
      <formula1>IF(E32="Elija un elemento",FALSE,TRUE)</formula1>
    </dataValidation>
    <dataValidation type="custom" allowBlank="1" showInputMessage="1" showErrorMessage="1" sqref="G72" xr:uid="{5D579089-BCCD-4517-926A-3AA05640E420}">
      <formula1>IF(E32="Elija un elemento",FALSE,TRUE)</formula1>
    </dataValidation>
    <dataValidation type="custom" allowBlank="1" showInputMessage="1" showErrorMessage="1" sqref="G73" xr:uid="{0E1B6734-B8A5-4554-AEBA-DE571E2AC424}">
      <formula1>IF(E32="Elija un elemento",FALSE,TRUE)</formula1>
    </dataValidation>
    <dataValidation type="custom" allowBlank="1" showInputMessage="1" showErrorMessage="1" sqref="G74" xr:uid="{373F5E5C-DAF1-4AA1-9C85-A778CDC508CA}">
      <formula1>IF(E32="Elija un elemento",FALSE,TRUE)</formula1>
    </dataValidation>
    <dataValidation type="custom" allowBlank="1" showInputMessage="1" showErrorMessage="1" sqref="G75" xr:uid="{B8B58695-BC28-445D-AF73-5DDD23CB2EE6}">
      <formula1>IF(E32="Elija un elemento",FALSE,TRUE)</formula1>
    </dataValidation>
    <dataValidation type="custom" allowBlank="1" showInputMessage="1" showErrorMessage="1" prompt="Asegúrese de haber seleccionado la categoría a la que se presenta." sqref="H71" xr:uid="{8AAD0561-EC90-4693-97C5-3B380120D45D}">
      <formula1>IF(E32="Elija un elemento",FALSE,TRUE)</formula1>
    </dataValidation>
    <dataValidation type="custom" allowBlank="1" showInputMessage="1" showErrorMessage="1" sqref="H72" xr:uid="{3F0C6520-472D-4494-94E2-BF0E21F886B2}">
      <formula1>IF(E32="Elija un elemento",FALSE,TRUE)</formula1>
    </dataValidation>
    <dataValidation type="custom" allowBlank="1" showInputMessage="1" showErrorMessage="1" sqref="H73" xr:uid="{A4F51ADB-1B15-4FF6-BD00-A2A45AF252A7}">
      <formula1>IF(E32="Elija un elemento",FALSE,TRUE)</formula1>
    </dataValidation>
    <dataValidation type="custom" allowBlank="1" showInputMessage="1" showErrorMessage="1" sqref="H74" xr:uid="{C4595571-BF12-4011-BA04-9704729B87DD}">
      <formula1>IF(E32="Elija un elemento",FALSE,TRUE)</formula1>
    </dataValidation>
    <dataValidation type="custom" allowBlank="1" showInputMessage="1" showErrorMessage="1" sqref="H75" xr:uid="{6E434666-EE04-47C5-AC25-12993294AF81}">
      <formula1>IF(E32="Elija un elemento",FALSE,TRUE)</formula1>
    </dataValidation>
    <dataValidation type="custom" allowBlank="1" showInputMessage="1" showErrorMessage="1" prompt="Asegúrese de haber seleccionado la modalidad a la que se presenta." sqref="G77" xr:uid="{FAAD53E9-CFAA-494F-98A2-E7D65841F289}">
      <formula1>IF(E32="Elija un elemento",FALSE,TRUE)</formula1>
    </dataValidation>
    <dataValidation type="custom" allowBlank="1" showInputMessage="1" showErrorMessage="1" sqref="G78" xr:uid="{C4EA62C9-52F3-4B46-A461-D2BBE3265544}">
      <formula1>IF(E32="Elija un elemento",FALSE,TRUE)</formula1>
    </dataValidation>
    <dataValidation type="custom" allowBlank="1" showInputMessage="1" showErrorMessage="1" sqref="G79" xr:uid="{D39F2622-9EB5-473B-A483-A0A2DCD257FC}">
      <formula1>IF(E32="Elija un elemento",FALSE,TRUE)</formula1>
    </dataValidation>
    <dataValidation type="custom" allowBlank="1" showInputMessage="1" showErrorMessage="1" sqref="G80" xr:uid="{9872A19B-86E0-4C44-8695-A9AC13A3FA71}">
      <formula1>IF(E32="Elija un elemento",FALSE,TRUE)</formula1>
    </dataValidation>
    <dataValidation type="custom" allowBlank="1" showInputMessage="1" showErrorMessage="1" sqref="G81" xr:uid="{AE453A13-FAF3-4C37-B000-5BA6C4482374}">
      <formula1>IF(E32="Elija un elemento",FALSE,TRUE)</formula1>
    </dataValidation>
    <dataValidation type="custom" allowBlank="1" showInputMessage="1" showErrorMessage="1" prompt="Asegúrese de haber seleccionado la categoría a la que se presenta." sqref="H77" xr:uid="{27C928B6-B19E-4A23-A2CD-88AEE338CD66}">
      <formula1>IF(E32="Elija un elemento",FALSE,TRUE)</formula1>
    </dataValidation>
    <dataValidation type="custom" allowBlank="1" showInputMessage="1" showErrorMessage="1" sqref="H78" xr:uid="{5EFCE9E5-AB76-420E-8283-07E4B4A3E16D}">
      <formula1>IF(E32="Elija un elemento",FALSE,TRUE)</formula1>
    </dataValidation>
    <dataValidation type="custom" allowBlank="1" showInputMessage="1" showErrorMessage="1" sqref="H79" xr:uid="{DDFCD695-E672-4C40-AE12-C8A46D052885}">
      <formula1>IF(E32="Elija un elemento",FALSE,TRUE)</formula1>
    </dataValidation>
    <dataValidation type="custom" allowBlank="1" showInputMessage="1" showErrorMessage="1" sqref="H80" xr:uid="{A0903012-0E29-4436-B48E-7DB280022562}">
      <formula1>IF(E32="Elija un elemento",FALSE,TRUE)</formula1>
    </dataValidation>
    <dataValidation type="custom" allowBlank="1" showInputMessage="1" showErrorMessage="1" sqref="H81" xr:uid="{7AD50272-1CEC-4F61-B236-61479499E801}">
      <formula1>IF(E32="Elija un elemento",FALSE,TRUE)</formula1>
    </dataValidation>
    <dataValidation type="custom" allowBlank="1" showInputMessage="1" showErrorMessage="1" prompt="Asegúrese de haber seleccionado la modalidad a la que se presenta." sqref="G83" xr:uid="{569B8EB7-3756-49AF-802D-E03BF7B83C99}">
      <formula1>IF(E32="Elija un elemento",FALSE,TRUE)</formula1>
    </dataValidation>
    <dataValidation type="custom" allowBlank="1" showInputMessage="1" showErrorMessage="1" sqref="G84" xr:uid="{BD335C91-92DD-4307-B382-6EC6BF51196D}">
      <formula1>IF(E32="Elija un elemento",FALSE,TRUE)</formula1>
    </dataValidation>
    <dataValidation type="custom" allowBlank="1" showInputMessage="1" showErrorMessage="1" sqref="G85" xr:uid="{BE1634B0-D344-4DDE-8751-894B323CEE65}">
      <formula1>IF(E32="Elija un elemento",FALSE,TRUE)</formula1>
    </dataValidation>
    <dataValidation type="custom" allowBlank="1" showInputMessage="1" showErrorMessage="1" sqref="G86" xr:uid="{5A0B668D-15BA-432F-9A5A-E1CDF1F92822}">
      <formula1>IF(E32="Elija un elemento",FALSE,TRUE)</formula1>
    </dataValidation>
    <dataValidation type="custom" allowBlank="1" showInputMessage="1" showErrorMessage="1" sqref="G87" xr:uid="{CE1B7013-7E99-4973-A2B5-A9D39EBCA42E}">
      <formula1>IF(E32="Elija un elemento",FALSE,TRUE)</formula1>
    </dataValidation>
    <dataValidation type="custom" allowBlank="1" showInputMessage="1" showErrorMessage="1" prompt="Asegúrese de haber seleccionado la categoría a la que se presenta." sqref="H83" xr:uid="{E3BEFB86-237D-41B2-A820-EF431157827F}">
      <formula1>IF(E32="Elija un elemento",FALSE,TRUE)</formula1>
    </dataValidation>
    <dataValidation type="custom" allowBlank="1" showInputMessage="1" showErrorMessage="1" sqref="H84" xr:uid="{994D1113-9DBE-40EA-88B1-66FFCD9BB451}">
      <formula1>IF(E32="Elija un elemento",FALSE,TRUE)</formula1>
    </dataValidation>
    <dataValidation type="custom" allowBlank="1" showInputMessage="1" showErrorMessage="1" sqref="H85" xr:uid="{61FDFBE3-1C7B-46FC-8E81-073D3DB672D1}">
      <formula1>IF(E32="Elija un elemento",FALSE,TRUE)</formula1>
    </dataValidation>
    <dataValidation type="custom" allowBlank="1" showInputMessage="1" showErrorMessage="1" sqref="H86" xr:uid="{8C893FB5-C1D2-4B21-B5AC-9FCC209BF53D}">
      <formula1>IF(E32="Elija un elemento",FALSE,TRUE)</formula1>
    </dataValidation>
    <dataValidation type="custom" allowBlank="1" showInputMessage="1" showErrorMessage="1" sqref="H87" xr:uid="{41EB1850-A772-4C41-9729-5F3C1D8A7FDB}">
      <formula1>IF(E32="Elija un elemento",FALSE,TRUE)</formula1>
    </dataValidation>
    <dataValidation type="custom" allowBlank="1" showInputMessage="1" showErrorMessage="1" prompt="Asegúrese de haber seleccionado la modalidad a la que se presenta." sqref="H101" xr:uid="{2F631691-7EF1-4018-ADAC-745049B63AAE}">
      <formula1>IF(E32="Elija un elemento",FALSE,TRUE)</formula1>
    </dataValidation>
    <dataValidation type="custom" allowBlank="1" showInputMessage="1" showErrorMessage="1" sqref="H102" xr:uid="{8D840629-BE54-4D9C-BD14-3C30405A25C8}">
      <formula1>IF(E32="Elija un elemento",FALSE,TRUE)</formula1>
    </dataValidation>
    <dataValidation type="custom" allowBlank="1" showInputMessage="1" showErrorMessage="1" sqref="H103" xr:uid="{1ABCF860-1D0B-492E-9DDA-0F1AE98FAED5}">
      <formula1>IF(E32="Elija un elemento",FALSE,TRUE)</formula1>
    </dataValidation>
    <dataValidation type="custom" allowBlank="1" showInputMessage="1" showErrorMessage="1" sqref="H104" xr:uid="{2037561E-6E6E-42DC-B11C-C0B200F588D0}">
      <formula1>IF(E32="Elija un elemento",FALSE,TRUE)</formula1>
    </dataValidation>
    <dataValidation type="custom" allowBlank="1" showInputMessage="1" showErrorMessage="1" sqref="H105" xr:uid="{320453E1-FD56-44CD-B815-0DBEE08CAAB4}">
      <formula1>IF(E32="Elija un elemento",FALSE,TRUE)</formula1>
    </dataValidation>
    <dataValidation type="custom" allowBlank="1" showInputMessage="1" showErrorMessage="1" prompt="Asegúrese de haber seleccionado la modalidad a la que se presenta." sqref="H107" xr:uid="{248DFC4B-C71D-4EF9-8164-F95F5AE201C2}">
      <formula1>IF(E32="Elija un elemento",FALSE,TRUE)</formula1>
    </dataValidation>
    <dataValidation type="custom" allowBlank="1" showInputMessage="1" showErrorMessage="1" sqref="H108" xr:uid="{4A962329-C532-4632-9CB9-C3C0E2375715}">
      <formula1>IF(E32="Elija un elemento",FALSE,TRUE)</formula1>
    </dataValidation>
    <dataValidation type="custom" allowBlank="1" showInputMessage="1" showErrorMessage="1" sqref="H109" xr:uid="{7162E495-BD2F-4E0E-BABF-39FE94B7A748}">
      <formula1>IF(E32="Elija un elemento",FALSE,TRUE)</formula1>
    </dataValidation>
    <dataValidation type="custom" allowBlank="1" showInputMessage="1" showErrorMessage="1" sqref="H110" xr:uid="{D965EAEB-808F-4F02-A4F3-257F64A50F80}">
      <formula1>IF(E32="Elija un elemento",FALSE,TRUE)</formula1>
    </dataValidation>
    <dataValidation type="custom" allowBlank="1" showInputMessage="1" showErrorMessage="1" sqref="H111" xr:uid="{16B2DF3B-5D9F-41D4-9855-F3BCFB41E626}">
      <formula1>IF(E32="Elija un elemento",FALSE,TRUE)</formula1>
    </dataValidation>
    <dataValidation type="custom" allowBlank="1" showInputMessage="1" showErrorMessage="1" prompt="Asegúrese de haber seleccionado la modalidad a la que se presenta." sqref="G65" xr:uid="{E9F95254-1405-41FF-B5DF-B47D23F72081}">
      <formula1>IF(E32="Elija un elemento",FALSE,TRUE)</formula1>
    </dataValidation>
    <dataValidation type="custom" allowBlank="1" showInputMessage="1" showErrorMessage="1" errorTitle="Valor mayor que 100" error="El porcentaje no puede ser mayor que el 100%. Por favor, revise la cifra." sqref="I135:I138" xr:uid="{B9D8CBC4-C028-4D4E-8D87-3BBB6F796AE1}">
      <formula1>SUM(I135:I140)&lt;=100</formula1>
    </dataValidation>
    <dataValidation allowBlank="1" showInputMessage="1" showErrorMessage="1" errorTitle="No hay directores inscritos" error="Para poder validar esta casilla, asegúrese de que ya hay directores canarios inscritos en las celdas correspondientes." sqref="I129" xr:uid="{5B98D366-DD5E-44D3-8552-4B1FAFEABCAB}"/>
    <dataValidation type="custom" errorStyle="warning" allowBlank="1" showErrorMessage="1" errorTitle="No hay directores canarios" error="Por favor, asegúrese de que hay directores canarios ya inscritos en las celdas correspondientes." prompt="Por favor, asegúrese de que hay directores canarios ya inscritos en las celdas correspondientes." sqref="I122" xr:uid="{2AEFE7D9-E414-4551-9926-3288B0E34D26}">
      <formula1>K122=TRUE</formula1>
    </dataValidation>
    <dataValidation type="custom" allowBlank="1" showInputMessage="1" showErrorMessage="1" errorTitle="No hay directores canarios" error="Antes de seleccionar esta casilla, asegúrese de que ya hay directores canarios inscritos. _x000a_Recuerde que esta puntuación no se puede compartir con directores no canarios." sqref="J122" xr:uid="{4FFA17FF-C6C7-4990-8CE5-D37BEFAB0543}">
      <formula1>K122=TRUE</formula1>
    </dataValidation>
    <dataValidation type="custom" allowBlank="1" showInputMessage="1" showErrorMessage="1" errorTitle="Introduzca un DNI válido" error="Por favor, introduzca un DNI válido sin espacios ni guiones." sqref="G131" xr:uid="{6EAAB70A-7559-4012-A9AF-CED5EFE664EC}">
      <formula1>AND(ISNUMBER(VALUE(LEFT(F107,8))),LEN(F107)=9)</formula1>
    </dataValidation>
    <dataValidation type="custom" allowBlank="1" showErrorMessage="1" errorTitle="NIF incorrecto" error="Escriba el NIF con los 8 números y la letra, sin espacios ni guiones. _x000a_Si no es un NIF español, escriba ocho ceros y una letra (00000000A, por ejemplo), y especifique el número correcto en el cuadro de comentarios más arriba." promptTitle="Omita espacios y guiones" prompt="Introduzca los 8 números seguidos de la letra sin espacios ni guiones." sqref="F78:F81 F67:F69 F108:F111 F84:F87 F73:F75 F93 F96:F99 F102:F105 F89:F91" xr:uid="{20A3A61A-C770-4A53-973C-B781468B29AE}">
      <formula1>AND(ISNUMBER(VALUE(LEFT(F67,8))),LEN(F67)=9)</formula1>
    </dataValidation>
    <dataValidation allowBlank="1" showInputMessage="1" showErrorMessage="1" sqref="G147:G148" xr:uid="{2B56F6DB-BB74-4829-8917-7087B423B5E3}"/>
    <dataValidation errorStyle="information" allowBlank="1" showInputMessage="1" showErrorMessage="1" errorTitle="Modalidad no válida" error="Esta puntuación solo es válida en las modalidades &quot;Largometraje cinematográfico de ficción o animación&quot; y &quot;Largometraje cinematográfico documental&quot;." prompt="Esta puntuación solo es válida en las modalidades &quot;Largometraje cinematográfico de ficción o animación&quot; y &quot;Largometraje cinematográfico documental&quot;." sqref="I145:I146" xr:uid="{DFED054C-1DD3-4BC6-A339-8FC321BBAB93}"/>
    <dataValidation type="custom" allowBlank="1" showInputMessage="1" showErrorMessage="1" errorTitle="Valor mayor que 100" error="El porcentaje no puede ser mayor que el 100%. Por favor, revise la cifra." sqref="I139:I141" xr:uid="{E6B16F53-D159-43F7-9CA1-E64BD5812883}">
      <formula1>SUM(I139:I150)&lt;=100</formula1>
    </dataValidation>
    <dataValidation type="custom" allowBlank="1" showInputMessage="1" showErrorMessage="1" errorTitle="NIF incorrecto" error="Escriba el NIF con los 8 números y la letra, sin espacios ni guiones. _x000a_Si no es un NIF español, escriba ocho ceros y una letra (00000000A, por ejemplo), y especifique el número correcto en el cuadro de comentarios más arriba." sqref="F60:F63 F66 F72" xr:uid="{F006F1C8-C0F8-47AD-83F7-6B735B6BB9C7}">
      <formula1>AND(ISNUMBER(VALUE(LEFT(F60,8))),LEN(F60)=9)</formula1>
    </dataValidation>
    <dataValidation type="custom" allowBlank="1" showInputMessage="1" showErrorMessage="1" errorTitle="NIF incorrecto" error="Escriba el NIF con los 8 números y la letra, sin espacios ni guiones. _x000a_Si no es un NIF español, escriba ocho ceros y una letra (00000000A, por ejemplo), y especifique el número correcto en el cuadro de comentarios más arriba." prompt="Escriba el NIF con los 8 números y la letra sin espacios ni guiones." sqref="F107 F59 F77 F71 F65 F83" xr:uid="{52E8C2BE-B213-4F8F-A97D-B6A2B16421C6}">
      <formula1>AND(ISNUMBER(VALUE(LEFT(F59,8))),LEN(F59)=9)</formula1>
    </dataValidation>
    <dataValidation type="custom" allowBlank="1" showErrorMessage="1" errorTitle="NIF icorrecto" error="Escriba el NIF con los 8 números y la letra, sin espacios ni guiones. _x000a_Si no es un NIF español, escriba ocho ceros y una letra (00000000A, por ejemplo), y especifique el número correcto en el cuadro de comentarios más arriba." promptTitle="Omita espacios y guiones" prompt="Introduzca los 8 números seguidos de la letra sin espacios ni guiones." sqref="F92" xr:uid="{70DB89E2-5AB9-4757-AB18-5D37AB8F23CB}">
      <formula1>AND(ISNUMBER(VALUE(LEFT(F92,8))),LEN(F92)=9)</formula1>
    </dataValidation>
  </dataValidations>
  <pageMargins left="0.7" right="0.7" top="0.75" bottom="0.75" header="0.3" footer="0.3"/>
  <pageSetup paperSize="9" scale="72" orientation="portrait" r:id="rId2"/>
  <headerFooter>
    <oddHeader>&amp;L&amp;G&amp;R&amp;G</oddHeader>
  </headerFooter>
  <rowBreaks count="3" manualBreakCount="3">
    <brk id="51" max="11" man="1"/>
    <brk id="120" max="11" man="1"/>
    <brk id="147" max="11" man="1"/>
  </rowBreaks>
  <drawing r:id="rId3"/>
  <legacyDrawing r:id="rId4"/>
  <legacyDrawingHF r:id="rId5"/>
  <extLst>
    <ext xmlns:x14="http://schemas.microsoft.com/office/spreadsheetml/2009/9/main" uri="{CCE6A557-97BC-4b89-ADB6-D9C93CAAB3DF}">
      <x14:dataValidations xmlns:xm="http://schemas.microsoft.com/office/excel/2006/main" xWindow="587" yWindow="423" count="3">
        <x14:dataValidation type="list" allowBlank="1" showInputMessage="1" showErrorMessage="1" xr:uid="{2E1B8EEE-FB6A-41F3-9AB1-844156C671B0}">
          <x14:formula1>
            <xm:f>'Sala de máquinas'!$B$4:$B$8</xm:f>
          </x14:formula1>
          <xm:sqref>E32:I32</xm:sqref>
        </x14:dataValidation>
        <x14:dataValidation type="list" allowBlank="1" showInputMessage="1" showErrorMessage="1" xr:uid="{16AC8CB6-D452-48A0-895D-9D93A3F73D66}">
          <x14:formula1>
            <xm:f>'Sala de máquinas'!$X$1:$X$3</xm:f>
          </x14:formula1>
          <xm:sqref>G145</xm:sqref>
        </x14:dataValidation>
        <x14:dataValidation type="list" allowBlank="1" showInputMessage="1" showErrorMessage="1" xr:uid="{7F8904ED-E2B9-4B93-B743-5BC10BEC932B}">
          <x14:formula1>
            <xm:f>'Sala de máquinas'!$AI$1:$AI$4</xm:f>
          </x14:formula1>
          <xm:sqref>G146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A97A1-01B6-49AD-B821-8F5E4B4F2308}">
  <sheetPr codeName="Hoja2"/>
  <dimension ref="B1:BV98"/>
  <sheetViews>
    <sheetView workbookViewId="0"/>
  </sheetViews>
  <sheetFormatPr baseColWidth="10" defaultColWidth="11.42578125" defaultRowHeight="15" x14ac:dyDescent="0.25"/>
  <cols>
    <col min="1" max="1" width="4.42578125" customWidth="1"/>
    <col min="2" max="2" width="15.85546875" bestFit="1" customWidth="1"/>
    <col min="4" max="4" width="18" bestFit="1" customWidth="1"/>
    <col min="5" max="5" width="12" customWidth="1"/>
    <col min="6" max="6" width="8.140625" customWidth="1"/>
    <col min="7" max="7" width="6.85546875" customWidth="1"/>
    <col min="8" max="8" width="8" customWidth="1"/>
    <col min="9" max="29" width="6.85546875" customWidth="1"/>
    <col min="30" max="30" width="5.140625" customWidth="1"/>
    <col min="31" max="31" width="8.140625" customWidth="1"/>
    <col min="32" max="32" width="11.28515625" customWidth="1"/>
    <col min="33" max="33" width="5.28515625" customWidth="1"/>
    <col min="34" max="34" width="15.28515625" customWidth="1"/>
    <col min="35" max="74" width="13.85546875" customWidth="1"/>
  </cols>
  <sheetData>
    <row r="1" spans="2:74" x14ac:dyDescent="0.25">
      <c r="X1" t="s">
        <v>43</v>
      </c>
      <c r="AI1" t="s">
        <v>43</v>
      </c>
    </row>
    <row r="2" spans="2:74" x14ac:dyDescent="0.25">
      <c r="X2" t="s">
        <v>53</v>
      </c>
      <c r="Z2" t="s">
        <v>54</v>
      </c>
      <c r="AE2" s="57" t="b" cm="1">
        <f t="array" ref="AE2">IF(AND('Datos proporcionados'!G59:G63&lt;&gt;""),(COUNTA('Datos proporcionados'!F59:F63)=SUMPRODUCT(--(NOT(ISBLANK('Datos proporcionados'!F59:F63))),--('Datos proporcionados'!G59:G63))),TRUE)</f>
        <v>1</v>
      </c>
      <c r="AH2" t="b" cm="1">
        <f t="array" ref="AH2:AH6">IF('Sala de máquinas'!F58:F62&lt;&gt;"",TRUE,FALSE)</f>
        <v>0</v>
      </c>
      <c r="AI2" t="s">
        <v>54</v>
      </c>
    </row>
    <row r="3" spans="2:74" x14ac:dyDescent="0.25">
      <c r="B3" s="2" t="s">
        <v>55</v>
      </c>
      <c r="H3" s="2" t="s">
        <v>56</v>
      </c>
      <c r="I3" s="3"/>
      <c r="K3" s="2" t="s">
        <v>57</v>
      </c>
      <c r="L3" s="3"/>
      <c r="O3" s="4" t="s">
        <v>58</v>
      </c>
      <c r="X3" t="s">
        <v>59</v>
      </c>
      <c r="Z3" t="s">
        <v>60</v>
      </c>
      <c r="AH3" t="b">
        <v>0</v>
      </c>
      <c r="AI3" t="s">
        <v>61</v>
      </c>
    </row>
    <row r="4" spans="2:74" x14ac:dyDescent="0.25">
      <c r="B4" s="3" t="s">
        <v>9</v>
      </c>
      <c r="H4" s="1" t="b">
        <f>IF(OR('Datos proporcionados'!E32="Largometraje cinematográfico de ficción o animación",'Datos proporcionados'!E32="Elija un elemento"),TRUE,FALSE)</f>
        <v>1</v>
      </c>
      <c r="I4" s="3"/>
      <c r="K4" s="1" t="b">
        <f>IF(OR('Datos proporcionados'!E32="Largometraje cinematográfico documental",'Datos proporcionados'!E32="Películas y documentales para TV: DOCUMENTAL",'Datos proporcionados'!E32="Elija un elemento"),FALSE,TRUE)</f>
        <v>0</v>
      </c>
      <c r="L4" s="3"/>
      <c r="N4" t="s">
        <v>62</v>
      </c>
      <c r="O4" t="str">
        <f>IF(COUNTIF('Datos proporcionados'!G59:G63,TRUE)=(COUNTIF('Datos proporcionados'!H59:H63,TRUE)),"SI",('Datos proporcionados'!I59-E27))</f>
        <v>SI</v>
      </c>
      <c r="X4" t="s">
        <v>63</v>
      </c>
      <c r="Z4" t="s">
        <v>64</v>
      </c>
      <c r="AH4" t="b">
        <v>0</v>
      </c>
      <c r="AI4" t="s">
        <v>65</v>
      </c>
    </row>
    <row r="5" spans="2:74" x14ac:dyDescent="0.25">
      <c r="B5" s="3" t="s">
        <v>66</v>
      </c>
      <c r="H5" s="1" t="b">
        <f>IF(OR('Datos proporcionados'!E32="Largometraje cinematográfico de ficción o animación",'Datos proporcionados'!E32="Elija un elemento"),TRUE,FALSE)</f>
        <v>1</v>
      </c>
      <c r="I5" s="3"/>
      <c r="K5" s="1" t="b">
        <f>IF(OR('Datos proporcionados'!E32="Largometraje cinematográfico documental",'Datos proporcionados'!E32="Películas y documentales para TV: DOCUMENTAL",'Datos proporcionados'!E32="Elija un elemento"),FALSE,TRUE)</f>
        <v>0</v>
      </c>
      <c r="L5" s="3"/>
      <c r="AH5" t="b">
        <v>0</v>
      </c>
    </row>
    <row r="6" spans="2:74" x14ac:dyDescent="0.25">
      <c r="B6" s="3" t="s">
        <v>67</v>
      </c>
      <c r="H6" s="1" t="b">
        <f>IF(OR('Datos proporcionados'!E32="Largometraje cinematográfico de ficción o animación",'Datos proporcionados'!E32="Elija un elemento"),TRUE,FALSE)</f>
        <v>1</v>
      </c>
      <c r="I6" s="3"/>
      <c r="K6" s="1" t="b">
        <f>IF(OR('Datos proporcionados'!E32="Largometraje cinematográfico documental",'Datos proporcionados'!E32="Películas y documentales para TV: DOCUMENTAL",'Datos proporcionados'!E32="Elija un elemento"),FALSE,TRUE)</f>
        <v>0</v>
      </c>
      <c r="L6" s="3"/>
      <c r="AH6" t="b">
        <v>0</v>
      </c>
      <c r="AI6" t="str">
        <f>UPPER('Datos proporcionados'!F64)</f>
        <v/>
      </c>
      <c r="AK6" t="str" cm="1">
        <f t="array" aca="1" ref="AK6" ca="1">IFERROR(_xludf.INDEX(B48:B86, MATCH(AJ6, B48:B86, 0)), "")</f>
        <v/>
      </c>
    </row>
    <row r="7" spans="2:74" x14ac:dyDescent="0.25">
      <c r="B7" s="3" t="s">
        <v>68</v>
      </c>
      <c r="H7" s="1" t="b">
        <f>IF(OR('Datos proporcionados'!E32="Largometraje cinematográfico de ficción o animación",'Datos proporcionados'!E32="Elija un elemento"),TRUE,FALSE)</f>
        <v>1</v>
      </c>
      <c r="I7" s="3"/>
      <c r="K7" s="1" t="b">
        <f>IF(OR('Datos proporcionados'!E32="Largometraje cinematográfico documental",'Datos proporcionados'!E32="Películas y documentales para TV: DOCUMENTAL",'Datos proporcionados'!E32="Elija un elemento"),FALSE,TRUE)</f>
        <v>0</v>
      </c>
      <c r="L7" s="3"/>
      <c r="AK7" t="str" cm="1">
        <f t="array" aca="1" ref="AK7" ca="1">IFERROR(_xludf.INDEX(B48:B87, MATCH(AJ7, B48:B87, 0)), "")</f>
        <v/>
      </c>
    </row>
    <row r="8" spans="2:74" x14ac:dyDescent="0.25">
      <c r="B8" s="3" t="s">
        <v>69</v>
      </c>
      <c r="H8" s="1" t="b">
        <f>IF(OR('Datos proporcionados'!E32="Largometraje cinematográfico de ficción o animación",'Datos proporcionados'!E32="Elija un elemento"),TRUE,FALSE)</f>
        <v>1</v>
      </c>
      <c r="I8" s="3"/>
      <c r="K8" s="1" t="b">
        <f>IF(OR('Datos proporcionados'!E32="Largometraje cinematográfico documental",'Datos proporcionados'!E32="Películas y documentales para TV: DOCUMENTAL",'Datos proporcionados'!E32="Elija un elemento"),FALSE,TRUE)</f>
        <v>0</v>
      </c>
      <c r="L8" s="3"/>
    </row>
    <row r="9" spans="2:74" ht="15.75" thickBot="1" x14ac:dyDescent="0.3">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spans="2:74" ht="15.75" thickBot="1" x14ac:dyDescent="0.3">
      <c r="AH10" s="6" t="s">
        <v>70</v>
      </c>
      <c r="AI10" s="7" t="str" cm="1">
        <f t="array" ref="AI10">TRANSPOSE(_xlfn.UNIQUE(AH11:AH50))</f>
        <v/>
      </c>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row>
    <row r="11" spans="2:74" x14ac:dyDescent="0.25">
      <c r="B11" s="244" t="s">
        <v>71</v>
      </c>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8"/>
      <c r="AF11" s="9"/>
      <c r="AG11" s="242" t="s">
        <v>62</v>
      </c>
      <c r="AH11" s="10" t="str">
        <f>UPPER('Datos proporcionados'!F59)</f>
        <v/>
      </c>
      <c r="AI11" s="11" t="str">
        <f>(IF(AND($AH11=AI$10,'Datos proporcionados'!$G59=TRUE),($E$13/$D$13),""))</f>
        <v/>
      </c>
      <c r="AJ11" s="11" t="str">
        <f>(IF(AND($AH11=AJ$10,'Datos proporcionados'!$G59=TRUE),($E$13/$D$13),""))</f>
        <v/>
      </c>
      <c r="AK11" s="11" t="str">
        <f>(IF(AND($AH11=AK$10,'Datos proporcionados'!$G59=TRUE),($E$13/$D$13),""))</f>
        <v/>
      </c>
      <c r="AL11" s="11" t="str">
        <f>(IF(AND($AH11=AL$10,'Datos proporcionados'!$G59=TRUE),($E$13/$D$13),""))</f>
        <v/>
      </c>
      <c r="AM11" s="11" t="str">
        <f>(IF(AND($AH11=AM$10,'Datos proporcionados'!$G59=TRUE),($E$13/$D$13),""))</f>
        <v/>
      </c>
      <c r="AN11" s="11" t="str">
        <f>(IF(AND($AH11=AN$10,'Datos proporcionados'!$G59=TRUE),($E$13/$D$13),""))</f>
        <v/>
      </c>
      <c r="AO11" s="11" t="str">
        <f>(IF(AND($AH11=AO$10,'Datos proporcionados'!$G59=TRUE),($E$13/$D$13),""))</f>
        <v/>
      </c>
      <c r="AP11" s="11" t="str">
        <f>(IF(AND($AH11=AP$10,'Datos proporcionados'!$G59=TRUE),($E$13/$D$13),""))</f>
        <v/>
      </c>
      <c r="AQ11" s="11" t="str">
        <f>(IF(AND($AH11=AQ$10,'Datos proporcionados'!$G59=TRUE),($E$13/$D$13),""))</f>
        <v/>
      </c>
      <c r="AR11" s="11" t="str">
        <f>(IF(AND($AH11=AR$10,'Datos proporcionados'!$G59=TRUE),($E$13/$D$13),""))</f>
        <v/>
      </c>
      <c r="AS11" s="11" t="str">
        <f>(IF(AND($AH11=AS$10,'Datos proporcionados'!$G59=TRUE),($E$13/$D$13),""))</f>
        <v/>
      </c>
      <c r="AT11" s="11" t="str">
        <f>(IF(AND($AH11=AT$10,'Datos proporcionados'!$G59=TRUE),($E$13/$D$13),""))</f>
        <v/>
      </c>
      <c r="AU11" s="11" t="str">
        <f>(IF(AND($AH11=AU$10,'Datos proporcionados'!$G59=TRUE),($E$13/$D$13),""))</f>
        <v/>
      </c>
      <c r="AV11" s="11" t="str">
        <f>(IF(AND($AH11=AV$10,'Datos proporcionados'!$G59=TRUE),($E$13/$D$13),""))</f>
        <v/>
      </c>
      <c r="AW11" s="11" t="str">
        <f>(IF(AND($AH11=AW$10,'Datos proporcionados'!$G59=TRUE),($E$13/$D$13),""))</f>
        <v/>
      </c>
      <c r="AX11" s="11" t="str">
        <f>(IF(AND($AH11=AX$10,'Datos proporcionados'!$G59=TRUE),($E$13/$D$13),""))</f>
        <v/>
      </c>
      <c r="AY11" s="11" t="str">
        <f>(IF(AND($AH11=AY$10,'Datos proporcionados'!$G59=TRUE),($E$13/$D$13),""))</f>
        <v/>
      </c>
      <c r="AZ11" s="11" t="str">
        <f>(IF(AND($AH11=AZ$10,'Datos proporcionados'!$G59=TRUE),($E$13/$D$13),""))</f>
        <v/>
      </c>
      <c r="BA11" s="11" t="str">
        <f>(IF(AND($AH11=BA$10,'Datos proporcionados'!$G59=TRUE),($E$13/$D$13),""))</f>
        <v/>
      </c>
      <c r="BB11" s="11" t="str">
        <f>(IF(AND($AH11=BB$10,'Datos proporcionados'!$G59=TRUE),($E$13/$D$13),""))</f>
        <v/>
      </c>
      <c r="BC11" s="11" t="str">
        <f>(IF(AND($AH11=BC$10,'Datos proporcionados'!$G59=TRUE),($E$13/$D$13),""))</f>
        <v/>
      </c>
      <c r="BD11" s="11" t="str">
        <f>(IF(AND($AH11=BD$10,'Datos proporcionados'!$G59=TRUE),($E$13/$D$13),""))</f>
        <v/>
      </c>
      <c r="BE11" s="11" t="str">
        <f>(IF(AND($AH11=BE$10,'Datos proporcionados'!$G59=TRUE),($E$13/$D$13),""))</f>
        <v/>
      </c>
      <c r="BF11" s="11" t="str">
        <f>(IF(AND($AH11=BF$10,'Datos proporcionados'!$G59=TRUE),($E$13/$D$13),""))</f>
        <v/>
      </c>
      <c r="BG11" s="11" t="str">
        <f>(IF(AND($AH11=BG$10,'Datos proporcionados'!$G59=TRUE),($E$13/$D$13),""))</f>
        <v/>
      </c>
      <c r="BH11" s="11" t="str">
        <f>(IF(AND($AH11=BH$10,'Datos proporcionados'!$G59=TRUE),($E$13/$D$13),""))</f>
        <v/>
      </c>
      <c r="BI11" s="11" t="str">
        <f>(IF(AND($AH11=BI$10,'Datos proporcionados'!$G59=TRUE),($E$13/$D$13),""))</f>
        <v/>
      </c>
      <c r="BJ11" s="11" t="str">
        <f>(IF(AND($AH11=BJ$10,'Datos proporcionados'!$G59=TRUE),($E$13/$D$13),""))</f>
        <v/>
      </c>
      <c r="BK11" s="11" t="str">
        <f>(IF(AND($AH11=BK$10,'Datos proporcionados'!$G59=TRUE),($E$13/$D$13),""))</f>
        <v/>
      </c>
      <c r="BL11" s="11" t="str">
        <f>(IF(AND($AH11=BL$10,'Datos proporcionados'!$G59=TRUE),($E$13/$D$13),""))</f>
        <v/>
      </c>
      <c r="BM11" s="11" t="str">
        <f>(IF(AND($AH11=BM$10,'Datos proporcionados'!$G59=TRUE),($E$13/$D$13),""))</f>
        <v/>
      </c>
      <c r="BN11" s="11" t="str">
        <f>(IF(AND($AH11=BN$10,'Datos proporcionados'!$G59=TRUE),($E$13/$D$13),""))</f>
        <v/>
      </c>
      <c r="BO11" s="11" t="str">
        <f>(IF(AND($AH11=BO$10,'Datos proporcionados'!$G59=TRUE),($E$13/$D$13),""))</f>
        <v/>
      </c>
      <c r="BP11" s="11" t="str">
        <f>(IF(AND($AH11=BP$10,'Datos proporcionados'!$G59=TRUE),($E$13/$D$13),""))</f>
        <v/>
      </c>
      <c r="BQ11" s="11" t="str">
        <f>(IF(AND($AH11=BQ$10,'Datos proporcionados'!$G59=TRUE),($E$13/$D$13),""))</f>
        <v/>
      </c>
      <c r="BR11" s="11" t="str">
        <f>(IF(AND($AH11=BR$10,'Datos proporcionados'!$G59=TRUE),($E$13/$D$13),""))</f>
        <v/>
      </c>
      <c r="BS11" s="11" t="str">
        <f>(IF(AND($AH11=BS$10,'Datos proporcionados'!$G59=TRUE),($E$13/$D$13),""))</f>
        <v/>
      </c>
      <c r="BT11" s="11" t="str">
        <f>(IF(AND($AH11=BT$10,'Datos proporcionados'!$G59=TRUE),($E$13/$D$13),""))</f>
        <v/>
      </c>
      <c r="BU11" s="11" t="str">
        <f>(IF(AND($AH11=BU$10,'Datos proporcionados'!$G59=TRUE),($E$13/$D$13),""))</f>
        <v/>
      </c>
      <c r="BV11" s="11" t="str">
        <f>(IF(AND($AH11=BV$10,'Datos proporcionados'!$G59=TRUE),($E$13/$D$13),""))</f>
        <v/>
      </c>
    </row>
    <row r="12" spans="2:74" x14ac:dyDescent="0.25">
      <c r="C12" t="s">
        <v>72</v>
      </c>
      <c r="D12" t="s">
        <v>73</v>
      </c>
      <c r="E12" s="245" t="s">
        <v>74</v>
      </c>
      <c r="F12" s="245"/>
      <c r="G12" s="245"/>
      <c r="H12" s="245"/>
      <c r="I12" s="245"/>
      <c r="K12" s="246" t="s">
        <v>75</v>
      </c>
      <c r="L12" s="246"/>
      <c r="M12" s="246"/>
      <c r="N12" s="246"/>
      <c r="O12" s="246"/>
      <c r="Q12" s="246" t="s">
        <v>76</v>
      </c>
      <c r="R12" s="246"/>
      <c r="S12" s="246"/>
      <c r="T12" s="246"/>
      <c r="V12" s="246" t="s">
        <v>77</v>
      </c>
      <c r="W12" s="246"/>
      <c r="X12" s="246"/>
      <c r="Z12" s="246" t="s">
        <v>78</v>
      </c>
      <c r="AA12" s="246"/>
      <c r="AC12" s="3" t="s">
        <v>79</v>
      </c>
      <c r="AD12" s="3"/>
      <c r="AE12" s="3"/>
      <c r="AG12" s="242"/>
      <c r="AH12" s="12" t="str">
        <f>UPPER('Datos proporcionados'!F60)</f>
        <v/>
      </c>
      <c r="AI12" s="11" t="str">
        <f>(IF(AND($AH12=AI$10,'Datos proporcionados'!$G60=TRUE),($E$13/$D$13),""))</f>
        <v/>
      </c>
      <c r="AJ12" s="11" t="str">
        <f>(IF(AND($AH12=AJ$10,'Datos proporcionados'!$G60=TRUE),($E$13/$D$13),""))</f>
        <v/>
      </c>
      <c r="AK12" s="11" t="str">
        <f>(IF(AND($AH12=AK$10,'Datos proporcionados'!$G60=TRUE),($E$13/$D$13),""))</f>
        <v/>
      </c>
      <c r="AL12" s="11" t="str">
        <f>(IF(AND($AH12=AL$10,'Datos proporcionados'!$G60=TRUE),($E$13/$D$13),""))</f>
        <v/>
      </c>
      <c r="AM12" s="11" t="str">
        <f>(IF(AND($AH12=AM$10,'Datos proporcionados'!$G60=TRUE),($E$13/$D$13),""))</f>
        <v/>
      </c>
      <c r="AN12" s="11" t="str">
        <f>(IF(AND($AH12=AN$10,'Datos proporcionados'!$G60=TRUE),($E$13/$D$13),""))</f>
        <v/>
      </c>
      <c r="AO12" s="11" t="str">
        <f>(IF(AND($AH12=AO$10,'Datos proporcionados'!$G60=TRUE),($E$13/$D$13),""))</f>
        <v/>
      </c>
      <c r="AP12" s="11" t="str">
        <f>(IF(AND($AH12=AP$10,'Datos proporcionados'!$G60=TRUE),($E$13/$D$13),""))</f>
        <v/>
      </c>
      <c r="AQ12" s="11" t="str">
        <f>(IF(AND($AH12=AQ$10,'Datos proporcionados'!$G60=TRUE),($E$13/$D$13),""))</f>
        <v/>
      </c>
      <c r="AR12" s="11" t="str">
        <f>(IF(AND($AH12=AR$10,'Datos proporcionados'!$G60=TRUE),($E$13/$D$13),""))</f>
        <v/>
      </c>
      <c r="AS12" s="11" t="str">
        <f>(IF(AND($AH12=AS$10,'Datos proporcionados'!$G60=TRUE),($E$13/$D$13),""))</f>
        <v/>
      </c>
      <c r="AT12" s="11" t="str">
        <f>(IF(AND($AH12=AT$10,'Datos proporcionados'!$G60=TRUE),($E$13/$D$13),""))</f>
        <v/>
      </c>
      <c r="AU12" s="11" t="str">
        <f>(IF(AND($AH12=AU$10,'Datos proporcionados'!$G60=TRUE),($E$13/$D$13),""))</f>
        <v/>
      </c>
      <c r="AV12" s="11" t="str">
        <f>(IF(AND($AH12=AV$10,'Datos proporcionados'!$G60=TRUE),($E$13/$D$13),""))</f>
        <v/>
      </c>
      <c r="AW12" s="11" t="str">
        <f>(IF(AND($AH12=AW$10,'Datos proporcionados'!$G60=TRUE),($E$13/$D$13),""))</f>
        <v/>
      </c>
      <c r="AX12" s="11" t="str">
        <f>(IF(AND($AH12=AX$10,'Datos proporcionados'!$G60=TRUE),($E$13/$D$13),""))</f>
        <v/>
      </c>
      <c r="AY12" s="11" t="str">
        <f>(IF(AND($AH12=AY$10,'Datos proporcionados'!$G60=TRUE),($E$13/$D$13),""))</f>
        <v/>
      </c>
      <c r="AZ12" s="11" t="str">
        <f>(IF(AND($AH12=AZ$10,'Datos proporcionados'!$G60=TRUE),($E$13/$D$13),""))</f>
        <v/>
      </c>
      <c r="BA12" s="11" t="str">
        <f>(IF(AND($AH12=BA$10,'Datos proporcionados'!$G60=TRUE),($E$13/$D$13),""))</f>
        <v/>
      </c>
      <c r="BB12" s="11" t="str">
        <f>(IF(AND($AH12=BB$10,'Datos proporcionados'!$G60=TRUE),($E$13/$D$13),""))</f>
        <v/>
      </c>
      <c r="BC12" s="11" t="str">
        <f>(IF(AND($AH12=BC$10,'Datos proporcionados'!$G60=TRUE),($E$13/$D$13),""))</f>
        <v/>
      </c>
      <c r="BD12" s="11" t="str">
        <f>(IF(AND($AH12=BD$10,'Datos proporcionados'!$G60=TRUE),($E$13/$D$13),""))</f>
        <v/>
      </c>
      <c r="BE12" s="11" t="str">
        <f>(IF(AND($AH12=BE$10,'Datos proporcionados'!$G60=TRUE),($E$13/$D$13),""))</f>
        <v/>
      </c>
      <c r="BF12" s="11" t="str">
        <f>(IF(AND($AH12=BF$10,'Datos proporcionados'!$G60=TRUE),($E$13/$D$13),""))</f>
        <v/>
      </c>
      <c r="BG12" s="11" t="str">
        <f>(IF(AND($AH12=BG$10,'Datos proporcionados'!$G60=TRUE),($E$13/$D$13),""))</f>
        <v/>
      </c>
      <c r="BH12" s="11" t="str">
        <f>(IF(AND($AH12=BH$10,'Datos proporcionados'!$G60=TRUE),($E$13/$D$13),""))</f>
        <v/>
      </c>
      <c r="BI12" s="11" t="str">
        <f>(IF(AND($AH12=BI$10,'Datos proporcionados'!$G60=TRUE),($E$13/$D$13),""))</f>
        <v/>
      </c>
      <c r="BJ12" s="11" t="str">
        <f>(IF(AND($AH12=BJ$10,'Datos proporcionados'!$G60=TRUE),($E$13/$D$13),""))</f>
        <v/>
      </c>
      <c r="BK12" s="11" t="str">
        <f>(IF(AND($AH12=BK$10,'Datos proporcionados'!$G60=TRUE),($E$13/$D$13),""))</f>
        <v/>
      </c>
      <c r="BL12" s="11" t="str">
        <f>(IF(AND($AH12=BL$10,'Datos proporcionados'!$G60=TRUE),($E$13/$D$13),""))</f>
        <v/>
      </c>
      <c r="BM12" s="11" t="str">
        <f>(IF(AND($AH12=BM$10,'Datos proporcionados'!$G60=TRUE),($E$13/$D$13),""))</f>
        <v/>
      </c>
      <c r="BN12" s="11" t="str">
        <f>(IF(AND($AH12=BN$10,'Datos proporcionados'!$G60=TRUE),($E$13/$D$13),""))</f>
        <v/>
      </c>
      <c r="BO12" s="11" t="str">
        <f>(IF(AND($AH12=BO$10,'Datos proporcionados'!$G60=TRUE),($E$13/$D$13),""))</f>
        <v/>
      </c>
      <c r="BP12" s="11" t="str">
        <f>(IF(AND($AH12=BP$10,'Datos proporcionados'!$G60=TRUE),($E$13/$D$13),""))</f>
        <v/>
      </c>
      <c r="BQ12" s="11" t="str">
        <f>(IF(AND($AH12=BQ$10,'Datos proporcionados'!$G60=TRUE),($E$13/$D$13),""))</f>
        <v/>
      </c>
      <c r="BR12" s="11" t="str">
        <f>(IF(AND($AH12=BR$10,'Datos proporcionados'!$G60=TRUE),($E$13/$D$13),""))</f>
        <v/>
      </c>
      <c r="BS12" s="11" t="str">
        <f>(IF(AND($AH12=BS$10,'Datos proporcionados'!$G60=TRUE),($E$13/$D$13),""))</f>
        <v/>
      </c>
      <c r="BT12" s="11" t="str">
        <f>(IF(AND($AH12=BT$10,'Datos proporcionados'!$G60=TRUE),($E$13/$D$13),""))</f>
        <v/>
      </c>
      <c r="BU12" s="11" t="str">
        <f>(IF(AND($AH12=BU$10,'Datos proporcionados'!$G60=TRUE),($E$13/$D$13),""))</f>
        <v/>
      </c>
      <c r="BV12" s="11" t="str">
        <f>(IF(AND($AH12=BV$10,'Datos proporcionados'!$G60=TRUE),($E$13/$D$13),""))</f>
        <v/>
      </c>
    </row>
    <row r="13" spans="2:74" x14ac:dyDescent="0.25">
      <c r="B13" t="s">
        <v>21</v>
      </c>
      <c r="C13" s="13">
        <f>COUNTA('Datos proporcionados'!F59:F63)</f>
        <v>0</v>
      </c>
      <c r="D13" s="13" cm="1">
        <f t="array" ref="D13">SUMPRODUCT(('Datos proporcionados'!F59:F63&lt;&gt;"")*('Datos proporcionados'!G59:G63=TRUE))</f>
        <v>0</v>
      </c>
      <c r="E13" s="14">
        <f t="shared" ref="E13:E20" si="0">IF(C13=5,K13,F13)</f>
        <v>0</v>
      </c>
      <c r="F13" s="14">
        <f t="shared" ref="F13:F20" si="1">IF(C13=4,Q13,G13)</f>
        <v>0</v>
      </c>
      <c r="G13" s="14">
        <f t="shared" ref="G13:G20" si="2">IF(C13=3,V13,H13)</f>
        <v>0</v>
      </c>
      <c r="H13" s="14">
        <f t="shared" ref="H13:H20" si="3">IF(C13=2,Z13,I13)</f>
        <v>0</v>
      </c>
      <c r="I13" s="14">
        <f t="shared" ref="I13:I20" si="4">IF(C13=1,AC13,0)</f>
        <v>0</v>
      </c>
      <c r="J13" s="14"/>
      <c r="K13" s="14">
        <f>IF(D13=5,4,L13)</f>
        <v>0</v>
      </c>
      <c r="L13" s="14">
        <f>IF(D13=4,(4/5)*4,M13)</f>
        <v>0</v>
      </c>
      <c r="M13" s="14">
        <f>IF(D13=3,(4/5)*3,N13)</f>
        <v>0</v>
      </c>
      <c r="N13" s="14">
        <f>IF(D13=2,(4/5)*2,O13)</f>
        <v>0</v>
      </c>
      <c r="O13" s="14">
        <f>IF(D13=1,(4/5),Q13)</f>
        <v>0</v>
      </c>
      <c r="P13" s="14"/>
      <c r="Q13" s="14">
        <f>IF(D13=4,4,R13)</f>
        <v>0</v>
      </c>
      <c r="R13" s="14">
        <f>IF(D13=3,3,S13)</f>
        <v>0</v>
      </c>
      <c r="S13" s="14">
        <f>IF(D13=2,2,T13)</f>
        <v>0</v>
      </c>
      <c r="T13" s="14">
        <f>IF(D13=1,1,V13)</f>
        <v>0</v>
      </c>
      <c r="U13" s="14"/>
      <c r="V13" s="14">
        <f>IF(D13=3,4,W13)</f>
        <v>0</v>
      </c>
      <c r="W13" s="14">
        <f>IF(D13=2,(4/3)*2,X13)</f>
        <v>0</v>
      </c>
      <c r="X13" s="14">
        <f>IF(D13=1,(4/3),Z13)</f>
        <v>0</v>
      </c>
      <c r="Y13" s="14"/>
      <c r="Z13" s="14">
        <f>IF(D13=2,4,AA13)</f>
        <v>0</v>
      </c>
      <c r="AA13" s="14">
        <f>IF(D13=1,2,AC13)</f>
        <v>0</v>
      </c>
      <c r="AB13" s="14"/>
      <c r="AC13" s="14">
        <f>IF(D13=1,4,0)</f>
        <v>0</v>
      </c>
      <c r="AG13" s="242"/>
      <c r="AH13" s="12" t="str">
        <f>UPPER('Datos proporcionados'!F61)</f>
        <v/>
      </c>
      <c r="AI13" s="11" t="str">
        <f>(IF(AND($AH13=AI$10,'Datos proporcionados'!$G61=TRUE),($E$13/$D$13),""))</f>
        <v/>
      </c>
      <c r="AJ13" s="11" t="str">
        <f>(IF(AND($AH13=AJ$10,'Datos proporcionados'!$G61=TRUE),($E$13/$D$13),""))</f>
        <v/>
      </c>
      <c r="AK13" s="11" t="str">
        <f>(IF(AND($AH13=AK$10,'Datos proporcionados'!$G61=TRUE),($E$13/$D$13),""))</f>
        <v/>
      </c>
      <c r="AL13" s="11" t="str">
        <f>(IF(AND($AH13=AL$10,'Datos proporcionados'!$G61=TRUE),($E$13/$D$13),""))</f>
        <v/>
      </c>
      <c r="AM13" s="11" t="str">
        <f>(IF(AND($AH13=AM$10,'Datos proporcionados'!$G61=TRUE),($E$13/$D$13),""))</f>
        <v/>
      </c>
      <c r="AN13" s="11" t="str">
        <f>(IF(AND($AH13=AN$10,'Datos proporcionados'!$G61=TRUE),($E$13/$D$13),""))</f>
        <v/>
      </c>
      <c r="AO13" s="11" t="str">
        <f>(IF(AND($AH13=AO$10,'Datos proporcionados'!$G61=TRUE),($E$13/$D$13),""))</f>
        <v/>
      </c>
      <c r="AP13" s="11" t="str">
        <f>(IF(AND($AH13=AP$10,'Datos proporcionados'!$G61=TRUE),($E$13/$D$13),""))</f>
        <v/>
      </c>
      <c r="AQ13" s="11" t="str">
        <f>(IF(AND($AH13=AQ$10,'Datos proporcionados'!$G61=TRUE),($E$13/$D$13),""))</f>
        <v/>
      </c>
      <c r="AR13" s="11" t="str">
        <f>(IF(AND($AH13=AR$10,'Datos proporcionados'!$G61=TRUE),($E$13/$D$13),""))</f>
        <v/>
      </c>
      <c r="AS13" s="11" t="str">
        <f>(IF(AND($AH13=AS$10,'Datos proporcionados'!$G61=TRUE),($E$13/$D$13),""))</f>
        <v/>
      </c>
      <c r="AT13" s="11" t="str">
        <f>(IF(AND($AH13=AT$10,'Datos proporcionados'!$G61=TRUE),($E$13/$D$13),""))</f>
        <v/>
      </c>
      <c r="AU13" s="11" t="str">
        <f>(IF(AND($AH13=AU$10,'Datos proporcionados'!$G61=TRUE),($E$13/$D$13),""))</f>
        <v/>
      </c>
      <c r="AV13" s="11" t="str">
        <f>(IF(AND($AH13=AV$10,'Datos proporcionados'!$G61=TRUE),($E$13/$D$13),""))</f>
        <v/>
      </c>
      <c r="AW13" s="11" t="str">
        <f>(IF(AND($AH13=AW$10,'Datos proporcionados'!$G61=TRUE),($E$13/$D$13),""))</f>
        <v/>
      </c>
      <c r="AX13" s="11" t="str">
        <f>(IF(AND($AH13=AX$10,'Datos proporcionados'!$G61=TRUE),($E$13/$D$13),""))</f>
        <v/>
      </c>
      <c r="AY13" s="11" t="str">
        <f>(IF(AND($AH13=AY$10,'Datos proporcionados'!$G61=TRUE),($E$13/$D$13),""))</f>
        <v/>
      </c>
      <c r="AZ13" s="11" t="str">
        <f>(IF(AND($AH13=AZ$10,'Datos proporcionados'!$G61=TRUE),($E$13/$D$13),""))</f>
        <v/>
      </c>
      <c r="BA13" s="11" t="str">
        <f>(IF(AND($AH13=BA$10,'Datos proporcionados'!$G61=TRUE),($E$13/$D$13),""))</f>
        <v/>
      </c>
      <c r="BB13" s="11" t="str">
        <f>(IF(AND($AH13=BB$10,'Datos proporcionados'!$G61=TRUE),($E$13/$D$13),""))</f>
        <v/>
      </c>
      <c r="BC13" s="11" t="str">
        <f>(IF(AND($AH13=BC$10,'Datos proporcionados'!$G61=TRUE),($E$13/$D$13),""))</f>
        <v/>
      </c>
      <c r="BD13" s="11" t="str">
        <f>(IF(AND($AH13=BD$10,'Datos proporcionados'!$G61=TRUE),($E$13/$D$13),""))</f>
        <v/>
      </c>
      <c r="BE13" s="11" t="str">
        <f>(IF(AND($AH13=BE$10,'Datos proporcionados'!$G61=TRUE),($E$13/$D$13),""))</f>
        <v/>
      </c>
      <c r="BF13" s="11" t="str">
        <f>(IF(AND($AH13=BF$10,'Datos proporcionados'!$G61=TRUE),($E$13/$D$13),""))</f>
        <v/>
      </c>
      <c r="BG13" s="11" t="str">
        <f>(IF(AND($AH13=BG$10,'Datos proporcionados'!$G61=TRUE),($E$13/$D$13),""))</f>
        <v/>
      </c>
      <c r="BH13" s="11" t="str">
        <f>(IF(AND($AH13=BH$10,'Datos proporcionados'!$G61=TRUE),($E$13/$D$13),""))</f>
        <v/>
      </c>
      <c r="BI13" s="11" t="str">
        <f>(IF(AND($AH13=BI$10,'Datos proporcionados'!$G61=TRUE),($E$13/$D$13),""))</f>
        <v/>
      </c>
      <c r="BJ13" s="11" t="str">
        <f>(IF(AND($AH13=BJ$10,'Datos proporcionados'!$G61=TRUE),($E$13/$D$13),""))</f>
        <v/>
      </c>
      <c r="BK13" s="11" t="str">
        <f>(IF(AND($AH13=BK$10,'Datos proporcionados'!$G61=TRUE),($E$13/$D$13),""))</f>
        <v/>
      </c>
      <c r="BL13" s="11" t="str">
        <f>(IF(AND($AH13=BL$10,'Datos proporcionados'!$G61=TRUE),($E$13/$D$13),""))</f>
        <v/>
      </c>
      <c r="BM13" s="11" t="str">
        <f>(IF(AND($AH13=BM$10,'Datos proporcionados'!$G61=TRUE),($E$13/$D$13),""))</f>
        <v/>
      </c>
      <c r="BN13" s="11" t="str">
        <f>(IF(AND($AH13=BN$10,'Datos proporcionados'!$G61=TRUE),($E$13/$D$13),""))</f>
        <v/>
      </c>
      <c r="BO13" s="11" t="str">
        <f>(IF(AND($AH13=BO$10,'Datos proporcionados'!$G61=TRUE),($E$13/$D$13),""))</f>
        <v/>
      </c>
      <c r="BP13" s="11" t="str">
        <f>(IF(AND($AH13=BP$10,'Datos proporcionados'!$G61=TRUE),($E$13/$D$13),""))</f>
        <v/>
      </c>
      <c r="BQ13" s="11" t="str">
        <f>(IF(AND($AH13=BQ$10,'Datos proporcionados'!$G61=TRUE),($E$13/$D$13),""))</f>
        <v/>
      </c>
      <c r="BR13" s="11" t="str">
        <f>(IF(AND($AH13=BR$10,'Datos proporcionados'!$G61=TRUE),($E$13/$D$13),""))</f>
        <v/>
      </c>
      <c r="BS13" s="11" t="str">
        <f>(IF(AND($AH13=BS$10,'Datos proporcionados'!$G61=TRUE),($E$13/$D$13),""))</f>
        <v/>
      </c>
      <c r="BT13" s="11" t="str">
        <f>(IF(AND($AH13=BT$10,'Datos proporcionados'!$G61=TRUE),($E$13/$D$13),""))</f>
        <v/>
      </c>
      <c r="BU13" s="11" t="str">
        <f>(IF(AND($AH13=BU$10,'Datos proporcionados'!$G61=TRUE),($E$13/$D$13),""))</f>
        <v/>
      </c>
      <c r="BV13" s="11" t="str">
        <f>(IF(AND($AH13=BV$10,'Datos proporcionados'!$G61=TRUE),($E$13/$D$13),""))</f>
        <v/>
      </c>
    </row>
    <row r="14" spans="2:74" x14ac:dyDescent="0.25">
      <c r="B14" t="s">
        <v>22</v>
      </c>
      <c r="C14" s="13">
        <f>COUNTA('Datos proporcionados'!F65:F69)</f>
        <v>0</v>
      </c>
      <c r="D14" s="13" cm="1">
        <f t="array" ref="D14">SUMPRODUCT(('Datos proporcionados'!F65:F69&lt;&gt;"")*('Datos proporcionados'!G65:G69=TRUE))</f>
        <v>0</v>
      </c>
      <c r="E14" s="14">
        <f t="shared" si="0"/>
        <v>0</v>
      </c>
      <c r="F14" s="14">
        <f t="shared" si="1"/>
        <v>0</v>
      </c>
      <c r="G14" s="14">
        <f t="shared" si="2"/>
        <v>0</v>
      </c>
      <c r="H14" s="14">
        <f t="shared" si="3"/>
        <v>0</v>
      </c>
      <c r="I14" s="14">
        <f t="shared" si="4"/>
        <v>0</v>
      </c>
      <c r="J14" s="14"/>
      <c r="K14" s="14">
        <f>IF(D14=5,3,L14)</f>
        <v>0</v>
      </c>
      <c r="L14" s="14">
        <f>IF(D14=4,(3/5)*4,M14)</f>
        <v>0</v>
      </c>
      <c r="M14" s="14">
        <f>IF(D14=3,(3/5)*3,N14)</f>
        <v>0</v>
      </c>
      <c r="N14" s="14">
        <f>IF(D14=2,(3/5)*2,O14)</f>
        <v>0</v>
      </c>
      <c r="O14" s="14">
        <f>IF(D14=1,(3/5),Q14)</f>
        <v>0</v>
      </c>
      <c r="P14" s="14"/>
      <c r="Q14" s="14">
        <f>IF(D14=4,3,R14)</f>
        <v>0</v>
      </c>
      <c r="R14" s="14">
        <f>IF(D14=3,(3/4)*3,S14)</f>
        <v>0</v>
      </c>
      <c r="S14" s="14">
        <f>IF(D14=2,(3/4)*2,T14)</f>
        <v>0</v>
      </c>
      <c r="T14" s="14">
        <f>IF(D14=1,(3/4),V14)</f>
        <v>0</v>
      </c>
      <c r="U14" s="14"/>
      <c r="V14" s="14">
        <f>IF(D14=3,3,W14)</f>
        <v>0</v>
      </c>
      <c r="W14" s="14">
        <f>IF(D14=2,2,X14)</f>
        <v>0</v>
      </c>
      <c r="X14" s="14">
        <f>IF(D14=1,1,Z14)</f>
        <v>0</v>
      </c>
      <c r="Y14" s="14"/>
      <c r="Z14" s="14">
        <f>IF(D14=2,3,AA14)</f>
        <v>0</v>
      </c>
      <c r="AA14" s="14">
        <f>IF(D14=1,1.5,AC14)</f>
        <v>0</v>
      </c>
      <c r="AB14" s="14"/>
      <c r="AC14" s="14">
        <f>IF(D14=1,3,0)</f>
        <v>0</v>
      </c>
      <c r="AG14" s="242"/>
      <c r="AH14" s="12" t="str">
        <f>UPPER('Datos proporcionados'!F62)</f>
        <v/>
      </c>
      <c r="AI14" s="11" t="str">
        <f>(IF(AND($AH14=AI$10,'Datos proporcionados'!$G62=TRUE),($E$13/$D$13),""))</f>
        <v/>
      </c>
      <c r="AJ14" s="11" t="str">
        <f>(IF(AND($AH14=AJ$10,'Datos proporcionados'!$G62=TRUE),($E$13/$D$13),""))</f>
        <v/>
      </c>
      <c r="AK14" s="11" t="str">
        <f>(IF(AND($AH14=AK$10,'Datos proporcionados'!$G62=TRUE),($E$13/$D$13),""))</f>
        <v/>
      </c>
      <c r="AL14" s="11" t="str">
        <f>(IF(AND($AH14=AL$10,'Datos proporcionados'!$G62=TRUE),($E$13/$D$13),""))</f>
        <v/>
      </c>
      <c r="AM14" s="11" t="str">
        <f>(IF(AND($AH14=AM$10,'Datos proporcionados'!$G62=TRUE),($E$13/$D$13),""))</f>
        <v/>
      </c>
      <c r="AN14" s="11" t="str">
        <f>(IF(AND($AH14=AN$10,'Datos proporcionados'!$G62=TRUE),($E$13/$D$13),""))</f>
        <v/>
      </c>
      <c r="AO14" s="11" t="str">
        <f>(IF(AND($AH14=AO$10,'Datos proporcionados'!$G62=TRUE),($E$13/$D$13),""))</f>
        <v/>
      </c>
      <c r="AP14" s="11" t="str">
        <f>(IF(AND($AH14=AP$10,'Datos proporcionados'!$G62=TRUE),($E$13/$D$13),""))</f>
        <v/>
      </c>
      <c r="AQ14" s="11" t="str">
        <f>(IF(AND($AH14=AQ$10,'Datos proporcionados'!$G62=TRUE),($E$13/$D$13),""))</f>
        <v/>
      </c>
      <c r="AR14" s="11" t="str">
        <f>(IF(AND($AH14=AR$10,'Datos proporcionados'!$G62=TRUE),($E$13/$D$13),""))</f>
        <v/>
      </c>
      <c r="AS14" s="11" t="str">
        <f>(IF(AND($AH14=AS$10,'Datos proporcionados'!$G62=TRUE),($E$13/$D$13),""))</f>
        <v/>
      </c>
      <c r="AT14" s="11" t="str">
        <f>(IF(AND($AH14=AT$10,'Datos proporcionados'!$G62=TRUE),($E$13/$D$13),""))</f>
        <v/>
      </c>
      <c r="AU14" s="11" t="str">
        <f>(IF(AND($AH14=AU$10,'Datos proporcionados'!$G62=TRUE),($E$13/$D$13),""))</f>
        <v/>
      </c>
      <c r="AV14" s="11" t="str">
        <f>(IF(AND($AH14=AV$10,'Datos proporcionados'!$G62=TRUE),($E$13/$D$13),""))</f>
        <v/>
      </c>
      <c r="AW14" s="11" t="str">
        <f>(IF(AND($AH14=AW$10,'Datos proporcionados'!$G62=TRUE),($E$13/$D$13),""))</f>
        <v/>
      </c>
      <c r="AX14" s="11" t="str">
        <f>(IF(AND($AH14=AX$10,'Datos proporcionados'!$G62=TRUE),($E$13/$D$13),""))</f>
        <v/>
      </c>
      <c r="AY14" s="11" t="str">
        <f>(IF(AND($AH14=AY$10,'Datos proporcionados'!$G62=TRUE),($E$13/$D$13),""))</f>
        <v/>
      </c>
      <c r="AZ14" s="11" t="str">
        <f>(IF(AND($AH14=AZ$10,'Datos proporcionados'!$G62=TRUE),($E$13/$D$13),""))</f>
        <v/>
      </c>
      <c r="BA14" s="11" t="str">
        <f>(IF(AND($AH14=BA$10,'Datos proporcionados'!$G62=TRUE),($E$13/$D$13),""))</f>
        <v/>
      </c>
      <c r="BB14" s="11" t="str">
        <f>(IF(AND($AH14=BB$10,'Datos proporcionados'!$G62=TRUE),($E$13/$D$13),""))</f>
        <v/>
      </c>
      <c r="BC14" s="11" t="str">
        <f>(IF(AND($AH14=BC$10,'Datos proporcionados'!$G62=TRUE),($E$13/$D$13),""))</f>
        <v/>
      </c>
      <c r="BD14" s="11" t="str">
        <f>(IF(AND($AH14=BD$10,'Datos proporcionados'!$G62=TRUE),($E$13/$D$13),""))</f>
        <v/>
      </c>
      <c r="BE14" s="11" t="str">
        <f>(IF(AND($AH14=BE$10,'Datos proporcionados'!$G62=TRUE),($E$13/$D$13),""))</f>
        <v/>
      </c>
      <c r="BF14" s="11" t="str">
        <f>(IF(AND($AH14=BF$10,'Datos proporcionados'!$G62=TRUE),($E$13/$D$13),""))</f>
        <v/>
      </c>
      <c r="BG14" s="11" t="str">
        <f>(IF(AND($AH14=BG$10,'Datos proporcionados'!$G62=TRUE),($E$13/$D$13),""))</f>
        <v/>
      </c>
      <c r="BH14" s="11" t="str">
        <f>(IF(AND($AH14=BH$10,'Datos proporcionados'!$G62=TRUE),($E$13/$D$13),""))</f>
        <v/>
      </c>
      <c r="BI14" s="11" t="str">
        <f>(IF(AND($AH14=BI$10,'Datos proporcionados'!$G62=TRUE),($E$13/$D$13),""))</f>
        <v/>
      </c>
      <c r="BJ14" s="11" t="str">
        <f>(IF(AND($AH14=BJ$10,'Datos proporcionados'!$G62=TRUE),($E$13/$D$13),""))</f>
        <v/>
      </c>
      <c r="BK14" s="11" t="str">
        <f>(IF(AND($AH14=BK$10,'Datos proporcionados'!$G62=TRUE),($E$13/$D$13),""))</f>
        <v/>
      </c>
      <c r="BL14" s="11" t="str">
        <f>(IF(AND($AH14=BL$10,'Datos proporcionados'!$G62=TRUE),($E$13/$D$13),""))</f>
        <v/>
      </c>
      <c r="BM14" s="11" t="str">
        <f>(IF(AND($AH14=BM$10,'Datos proporcionados'!$G62=TRUE),($E$13/$D$13),""))</f>
        <v/>
      </c>
      <c r="BN14" s="11" t="str">
        <f>(IF(AND($AH14=BN$10,'Datos proporcionados'!$G62=TRUE),($E$13/$D$13),""))</f>
        <v/>
      </c>
      <c r="BO14" s="11" t="str">
        <f>(IF(AND($AH14=BO$10,'Datos proporcionados'!$G62=TRUE),($E$13/$D$13),""))</f>
        <v/>
      </c>
      <c r="BP14" s="11" t="str">
        <f>(IF(AND($AH14=BP$10,'Datos proporcionados'!$G62=TRUE),($E$13/$D$13),""))</f>
        <v/>
      </c>
      <c r="BQ14" s="11" t="str">
        <f>(IF(AND($AH14=BQ$10,'Datos proporcionados'!$G62=TRUE),($E$13/$D$13),""))</f>
        <v/>
      </c>
      <c r="BR14" s="11" t="str">
        <f>(IF(AND($AH14=BR$10,'Datos proporcionados'!$G62=TRUE),($E$13/$D$13),""))</f>
        <v/>
      </c>
      <c r="BS14" s="11" t="str">
        <f>(IF(AND($AH14=BS$10,'Datos proporcionados'!$G62=TRUE),($E$13/$D$13),""))</f>
        <v/>
      </c>
      <c r="BT14" s="11" t="str">
        <f>(IF(AND($AH14=BT$10,'Datos proporcionados'!$G62=TRUE),($E$13/$D$13),""))</f>
        <v/>
      </c>
      <c r="BU14" s="11" t="str">
        <f>(IF(AND($AH14=BU$10,'Datos proporcionados'!$G62=TRUE),($E$13/$D$13),""))</f>
        <v/>
      </c>
      <c r="BV14" s="11" t="str">
        <f>(IF(AND($AH14=BV$10,'Datos proporcionados'!$G62=TRUE),($E$13/$D$13),""))</f>
        <v/>
      </c>
    </row>
    <row r="15" spans="2:74" x14ac:dyDescent="0.25">
      <c r="B15" t="s">
        <v>80</v>
      </c>
      <c r="C15" s="13">
        <f>COUNTA('Datos proporcionados'!F71:F75)</f>
        <v>0</v>
      </c>
      <c r="D15" s="13" cm="1">
        <f t="array" ref="D15">SUMPRODUCT(('Datos proporcionados'!F71:F75&lt;&gt;"")*('Datos proporcionados'!G71:G75=TRUE))</f>
        <v>0</v>
      </c>
      <c r="E15" s="14">
        <f t="shared" si="0"/>
        <v>0</v>
      </c>
      <c r="F15" s="14">
        <f t="shared" si="1"/>
        <v>0</v>
      </c>
      <c r="G15" s="14">
        <f t="shared" si="2"/>
        <v>0</v>
      </c>
      <c r="H15" s="14">
        <f t="shared" si="3"/>
        <v>0</v>
      </c>
      <c r="I15" s="14">
        <f t="shared" si="4"/>
        <v>0</v>
      </c>
      <c r="J15" s="14"/>
      <c r="K15" s="14">
        <f t="shared" ref="K15:K20" si="5">IF(D15=5,2,L15)</f>
        <v>0</v>
      </c>
      <c r="L15" s="14">
        <f t="shared" ref="L15:L20" si="6">IF(D15=4,(2/5)*4,M15)</f>
        <v>0</v>
      </c>
      <c r="M15" s="14">
        <f t="shared" ref="M15:M20" si="7">IF(D15=3,(2/5)*3,N15)</f>
        <v>0</v>
      </c>
      <c r="N15" s="14">
        <f t="shared" ref="N15:N20" si="8">IF(D15=2,(2/5)*2,O15)</f>
        <v>0</v>
      </c>
      <c r="O15" s="14">
        <f t="shared" ref="O15:O20" si="9">IF(D15=1,(2/5),Q15)</f>
        <v>0</v>
      </c>
      <c r="P15" s="14"/>
      <c r="Q15" s="14">
        <f t="shared" ref="Q15:Q20" si="10">IF(D15=4,2,R15)</f>
        <v>0</v>
      </c>
      <c r="R15" s="14">
        <f t="shared" ref="R15:R20" si="11">IF(D15=3,(2/4)*3,S15)</f>
        <v>0</v>
      </c>
      <c r="S15" s="14">
        <f t="shared" ref="S15:S20" si="12">IF(D15=2,(2/4)*2,T15)</f>
        <v>0</v>
      </c>
      <c r="T15" s="14">
        <f t="shared" ref="T15:T20" si="13">IF(D15=1,(2/4),V15)</f>
        <v>0</v>
      </c>
      <c r="U15" s="14"/>
      <c r="V15" s="14">
        <f t="shared" ref="V15:V20" si="14">IF(D15=3,2,W15)</f>
        <v>0</v>
      </c>
      <c r="W15" s="14">
        <f t="shared" ref="W15:W20" si="15">IF(D15=2,(2/3)*2,X15)</f>
        <v>0</v>
      </c>
      <c r="X15" s="14">
        <f t="shared" ref="X15:X20" si="16">IF(D15=1,2/3,Z15)</f>
        <v>0</v>
      </c>
      <c r="Y15" s="14"/>
      <c r="Z15" s="14">
        <f t="shared" ref="Z15:Z20" si="17">IF(D15=2,2,AA15)</f>
        <v>0</v>
      </c>
      <c r="AA15" s="14">
        <f t="shared" ref="AA15:AA20" si="18">IF(D15=1,1,AC15)</f>
        <v>0</v>
      </c>
      <c r="AB15" s="14"/>
      <c r="AC15" s="14">
        <f t="shared" ref="AC15:AC20" si="19">IF(D15=1,2,0)</f>
        <v>0</v>
      </c>
      <c r="AG15" s="242"/>
      <c r="AH15" s="12" t="str">
        <f>UPPER('Datos proporcionados'!F63)</f>
        <v/>
      </c>
      <c r="AI15" s="11" t="str">
        <f>(IF(AND($AH15=AI$10,'Datos proporcionados'!$G63=TRUE),($E$13/$D$13),""))</f>
        <v/>
      </c>
      <c r="AJ15" s="11" t="str">
        <f>(IF(AND($AH15=AJ$10,'Datos proporcionados'!$G63=TRUE),($E$13/$D$13),""))</f>
        <v/>
      </c>
      <c r="AK15" s="11" t="str">
        <f>(IF(AND($AH15=AK$10,'Datos proporcionados'!$G63=TRUE),($E$13/$D$13),""))</f>
        <v/>
      </c>
      <c r="AL15" s="11" t="str">
        <f>(IF(AND($AH15=AL$10,'Datos proporcionados'!$G63=TRUE),($E$13/$D$13),""))</f>
        <v/>
      </c>
      <c r="AM15" s="11" t="str">
        <f>(IF(AND($AH15=AM$10,'Datos proporcionados'!$G63=TRUE),($E$13/$D$13),""))</f>
        <v/>
      </c>
      <c r="AN15" s="11" t="str">
        <f>(IF(AND($AH15=AN$10,'Datos proporcionados'!$G63=TRUE),($E$13/$D$13),""))</f>
        <v/>
      </c>
      <c r="AO15" s="11" t="str">
        <f>(IF(AND($AH15=AO$10,'Datos proporcionados'!$G63=TRUE),($E$13/$D$13),""))</f>
        <v/>
      </c>
      <c r="AP15" s="11" t="str">
        <f>(IF(AND($AH15=AP$10,'Datos proporcionados'!$G63=TRUE),($E$13/$D$13),""))</f>
        <v/>
      </c>
      <c r="AQ15" s="11" t="str">
        <f>(IF(AND($AH15=AQ$10,'Datos proporcionados'!$G63=TRUE),($E$13/$D$13),""))</f>
        <v/>
      </c>
      <c r="AR15" s="11" t="str">
        <f>(IF(AND($AH15=AR$10,'Datos proporcionados'!$G63=TRUE),($E$13/$D$13),""))</f>
        <v/>
      </c>
      <c r="AS15" s="11" t="str">
        <f>(IF(AND($AH15=AS$10,'Datos proporcionados'!$G63=TRUE),($E$13/$D$13),""))</f>
        <v/>
      </c>
      <c r="AT15" s="11" t="str">
        <f>(IF(AND($AH15=AT$10,'Datos proporcionados'!$G63=TRUE),($E$13/$D$13),""))</f>
        <v/>
      </c>
      <c r="AU15" s="11" t="str">
        <f>(IF(AND($AH15=AU$10,'Datos proporcionados'!$G63=TRUE),($E$13/$D$13),""))</f>
        <v/>
      </c>
      <c r="AV15" s="11" t="str">
        <f>(IF(AND($AH15=AV$10,'Datos proporcionados'!$G63=TRUE),($E$13/$D$13),""))</f>
        <v/>
      </c>
      <c r="AW15" s="11" t="str">
        <f>(IF(AND($AH15=AW$10,'Datos proporcionados'!$G63=TRUE),($E$13/$D$13),""))</f>
        <v/>
      </c>
      <c r="AX15" s="11" t="str">
        <f>(IF(AND($AH15=AX$10,'Datos proporcionados'!$G63=TRUE),($E$13/$D$13),""))</f>
        <v/>
      </c>
      <c r="AY15" s="11" t="str">
        <f>(IF(AND($AH15=AY$10,'Datos proporcionados'!$G63=TRUE),($E$13/$D$13),""))</f>
        <v/>
      </c>
      <c r="AZ15" s="11" t="str">
        <f>(IF(AND($AH15=AZ$10,'Datos proporcionados'!$G63=TRUE),($E$13/$D$13),""))</f>
        <v/>
      </c>
      <c r="BA15" s="11" t="str">
        <f>(IF(AND($AH15=BA$10,'Datos proporcionados'!$G63=TRUE),($E$13/$D$13),""))</f>
        <v/>
      </c>
      <c r="BB15" s="11" t="str">
        <f>(IF(AND($AH15=BB$10,'Datos proporcionados'!$G63=TRUE),($E$13/$D$13),""))</f>
        <v/>
      </c>
      <c r="BC15" s="11" t="str">
        <f>(IF(AND($AH15=BC$10,'Datos proporcionados'!$G63=TRUE),($E$13/$D$13),""))</f>
        <v/>
      </c>
      <c r="BD15" s="11" t="str">
        <f>(IF(AND($AH15=BD$10,'Datos proporcionados'!$G63=TRUE),($E$13/$D$13),""))</f>
        <v/>
      </c>
      <c r="BE15" s="11" t="str">
        <f>(IF(AND($AH15=BE$10,'Datos proporcionados'!$G63=TRUE),($E$13/$D$13),""))</f>
        <v/>
      </c>
      <c r="BF15" s="11" t="str">
        <f>(IF(AND($AH15=BF$10,'Datos proporcionados'!$G63=TRUE),($E$13/$D$13),""))</f>
        <v/>
      </c>
      <c r="BG15" s="11" t="str">
        <f>(IF(AND($AH15=BG$10,'Datos proporcionados'!$G63=TRUE),($E$13/$D$13),""))</f>
        <v/>
      </c>
      <c r="BH15" s="11" t="str">
        <f>(IF(AND($AH15=BH$10,'Datos proporcionados'!$G63=TRUE),($E$13/$D$13),""))</f>
        <v/>
      </c>
      <c r="BI15" s="11" t="str">
        <f>(IF(AND($AH15=BI$10,'Datos proporcionados'!$G63=TRUE),($E$13/$D$13),""))</f>
        <v/>
      </c>
      <c r="BJ15" s="11" t="str">
        <f>(IF(AND($AH15=BJ$10,'Datos proporcionados'!$G63=TRUE),($E$13/$D$13),""))</f>
        <v/>
      </c>
      <c r="BK15" s="11" t="str">
        <f>(IF(AND($AH15=BK$10,'Datos proporcionados'!$G63=TRUE),($E$13/$D$13),""))</f>
        <v/>
      </c>
      <c r="BL15" s="11" t="str">
        <f>(IF(AND($AH15=BL$10,'Datos proporcionados'!$G63=TRUE),($E$13/$D$13),""))</f>
        <v/>
      </c>
      <c r="BM15" s="11" t="str">
        <f>(IF(AND($AH15=BM$10,'Datos proporcionados'!$G63=TRUE),($E$13/$D$13),""))</f>
        <v/>
      </c>
      <c r="BN15" s="11" t="str">
        <f>(IF(AND($AH15=BN$10,'Datos proporcionados'!$G63=TRUE),($E$13/$D$13),""))</f>
        <v/>
      </c>
      <c r="BO15" s="11" t="str">
        <f>(IF(AND($AH15=BO$10,'Datos proporcionados'!$G63=TRUE),($E$13/$D$13),""))</f>
        <v/>
      </c>
      <c r="BP15" s="11" t="str">
        <f>(IF(AND($AH15=BP$10,'Datos proporcionados'!$G63=TRUE),($E$13/$D$13),""))</f>
        <v/>
      </c>
      <c r="BQ15" s="11" t="str">
        <f>(IF(AND($AH15=BQ$10,'Datos proporcionados'!$G63=TRUE),($E$13/$D$13),""))</f>
        <v/>
      </c>
      <c r="BR15" s="11" t="str">
        <f>(IF(AND($AH15=BR$10,'Datos proporcionados'!$G63=TRUE),($E$13/$D$13),""))</f>
        <v/>
      </c>
      <c r="BS15" s="11" t="str">
        <f>(IF(AND($AH15=BS$10,'Datos proporcionados'!$G63=TRUE),($E$13/$D$13),""))</f>
        <v/>
      </c>
      <c r="BT15" s="11" t="str">
        <f>(IF(AND($AH15=BT$10,'Datos proporcionados'!$G63=TRUE),($E$13/$D$13),""))</f>
        <v/>
      </c>
      <c r="BU15" s="11" t="str">
        <f>(IF(AND($AH15=BU$10,'Datos proporcionados'!$G63=TRUE),($E$13/$D$13),""))</f>
        <v/>
      </c>
      <c r="BV15" s="11" t="str">
        <f>(IF(AND($AH15=BV$10,'Datos proporcionados'!$G63=TRUE),($E$13/$D$13),""))</f>
        <v/>
      </c>
    </row>
    <row r="16" spans="2:74" x14ac:dyDescent="0.25">
      <c r="B16" t="s">
        <v>81</v>
      </c>
      <c r="C16" s="13">
        <f>COUNTA('Datos proporcionados'!F77:F81)</f>
        <v>0</v>
      </c>
      <c r="D16" s="13">
        <f>COUNTIF('Datos proporcionados'!G77:G81,TRUE)</f>
        <v>0</v>
      </c>
      <c r="E16" s="14">
        <f t="shared" si="0"/>
        <v>0</v>
      </c>
      <c r="F16" s="14">
        <f t="shared" si="1"/>
        <v>0</v>
      </c>
      <c r="G16" s="14">
        <f t="shared" si="2"/>
        <v>0</v>
      </c>
      <c r="H16" s="14">
        <f t="shared" si="3"/>
        <v>0</v>
      </c>
      <c r="I16" s="14">
        <f t="shared" si="4"/>
        <v>0</v>
      </c>
      <c r="J16" s="14"/>
      <c r="K16" s="14">
        <f t="shared" si="5"/>
        <v>0</v>
      </c>
      <c r="L16" s="14">
        <f t="shared" si="6"/>
        <v>0</v>
      </c>
      <c r="M16" s="14">
        <f t="shared" si="7"/>
        <v>0</v>
      </c>
      <c r="N16" s="14">
        <f t="shared" si="8"/>
        <v>0</v>
      </c>
      <c r="O16" s="14">
        <f t="shared" si="9"/>
        <v>0</v>
      </c>
      <c r="P16" s="14"/>
      <c r="Q16" s="14">
        <f t="shared" si="10"/>
        <v>0</v>
      </c>
      <c r="R16" s="14">
        <f t="shared" si="11"/>
        <v>0</v>
      </c>
      <c r="S16" s="14">
        <f t="shared" si="12"/>
        <v>0</v>
      </c>
      <c r="T16" s="14">
        <f t="shared" si="13"/>
        <v>0</v>
      </c>
      <c r="U16" s="14"/>
      <c r="V16" s="14">
        <f t="shared" si="14"/>
        <v>0</v>
      </c>
      <c r="W16" s="14">
        <f t="shared" si="15"/>
        <v>0</v>
      </c>
      <c r="X16" s="14">
        <f t="shared" si="16"/>
        <v>0</v>
      </c>
      <c r="Y16" s="14"/>
      <c r="Z16" s="14">
        <f t="shared" si="17"/>
        <v>0</v>
      </c>
      <c r="AA16" s="14">
        <f t="shared" si="18"/>
        <v>0</v>
      </c>
      <c r="AB16" s="14"/>
      <c r="AC16" s="14">
        <f t="shared" si="19"/>
        <v>0</v>
      </c>
      <c r="AG16" s="242" t="s">
        <v>82</v>
      </c>
      <c r="AH16" s="15" t="str">
        <f>UPPER('Datos proporcionados'!F65)</f>
        <v/>
      </c>
      <c r="AI16" s="16" t="str">
        <f>IF(AND($AH16=AI$10,'Datos proporcionados'!$G65=TRUE),($E$14/$D$14),"")</f>
        <v/>
      </c>
      <c r="AJ16" s="16" t="str">
        <f>IF(AND($AH16=AJ$10,'Datos proporcionados'!$G65=TRUE),($E$14/$D$14),"")</f>
        <v/>
      </c>
      <c r="AK16" s="16" t="str">
        <f>IF(AND($AH16=AK$10,'Datos proporcionados'!$G65=TRUE),($E$14/$D$14),"")</f>
        <v/>
      </c>
      <c r="AL16" s="16" t="str">
        <f>IF(AND($AH16=AL$10,'Datos proporcionados'!$G65=TRUE),($E$14/$D$14),"")</f>
        <v/>
      </c>
      <c r="AM16" s="16" t="str">
        <f>IF(AND($AH16=AM$10,'Datos proporcionados'!$G65=TRUE),($E$14/$D$14),"")</f>
        <v/>
      </c>
      <c r="AN16" s="16" t="str">
        <f>IF(AND($AH16=AN$10,'Datos proporcionados'!$G65=TRUE),($E$14/$D$14),"")</f>
        <v/>
      </c>
      <c r="AO16" s="16" t="str">
        <f>IF(AND($AH16=AO$10,'Datos proporcionados'!$G65=TRUE),($E$14/$D$14),"")</f>
        <v/>
      </c>
      <c r="AP16" s="16" t="str">
        <f>IF(AND($AH16=AP$10,'Datos proporcionados'!$G65=TRUE),($E$14/$D$14),"")</f>
        <v/>
      </c>
      <c r="AQ16" s="16" t="str">
        <f>IF(AND($AH16=AQ$10,'Datos proporcionados'!$G65=TRUE),($E$14/$D$14),"")</f>
        <v/>
      </c>
      <c r="AR16" s="16" t="str">
        <f>IF(AND($AH16=AR$10,'Datos proporcionados'!$G65=TRUE),($E$14/$D$14),"")</f>
        <v/>
      </c>
      <c r="AS16" s="16" t="str">
        <f>IF(AND($AH16=AS$10,'Datos proporcionados'!$G65=TRUE),($E$14/$D$14),"")</f>
        <v/>
      </c>
      <c r="AT16" s="16" t="str">
        <f>IF(AND($AH16=AT$10,'Datos proporcionados'!$G65=TRUE),($E$14/$D$14),"")</f>
        <v/>
      </c>
      <c r="AU16" s="16" t="str">
        <f>IF(AND($AH16=AU$10,'Datos proporcionados'!$G65=TRUE),($E$14/$D$14),"")</f>
        <v/>
      </c>
      <c r="AV16" s="16" t="str">
        <f>IF(AND($AH16=AV$10,'Datos proporcionados'!$G65=TRUE),($E$14/$D$14),"")</f>
        <v/>
      </c>
      <c r="AW16" s="16" t="str">
        <f>IF(AND($AH16=AW$10,'Datos proporcionados'!$G65=TRUE),($E$14/$D$14),"")</f>
        <v/>
      </c>
      <c r="AX16" s="16" t="str">
        <f>IF(AND($AH16=AX$10,'Datos proporcionados'!$G65=TRUE),($E$14/$D$14),"")</f>
        <v/>
      </c>
      <c r="AY16" s="16" t="str">
        <f>IF(AND($AH16=AY$10,'Datos proporcionados'!$G65=TRUE),($E$14/$D$14),"")</f>
        <v/>
      </c>
      <c r="AZ16" s="16" t="str">
        <f>IF(AND($AH16=AZ$10,'Datos proporcionados'!$G65=TRUE),($E$14/$D$14),"")</f>
        <v/>
      </c>
      <c r="BA16" s="16" t="str">
        <f>IF(AND($AH16=BA$10,'Datos proporcionados'!$G65=TRUE),($E$14/$D$14),"")</f>
        <v/>
      </c>
      <c r="BB16" s="16" t="str">
        <f>IF(AND($AH16=BB$10,'Datos proporcionados'!$G65=TRUE),($E$14/$D$14),"")</f>
        <v/>
      </c>
      <c r="BC16" s="16" t="str">
        <f>IF(AND($AH16=BC$10,'Datos proporcionados'!$G65=TRUE),($E$14/$D$14),"")</f>
        <v/>
      </c>
      <c r="BD16" s="16" t="str">
        <f>IF(AND($AH16=BD$10,'Datos proporcionados'!$G65=TRUE),($E$14/$D$14),"")</f>
        <v/>
      </c>
      <c r="BE16" s="16" t="str">
        <f>IF(AND($AH16=BE$10,'Datos proporcionados'!$G65=TRUE),($E$14/$D$14),"")</f>
        <v/>
      </c>
      <c r="BF16" s="16" t="str">
        <f>IF(AND($AH16=BF$10,'Datos proporcionados'!$G65=TRUE),($E$14/$D$14),"")</f>
        <v/>
      </c>
      <c r="BG16" s="16" t="str">
        <f>IF(AND($AH16=BG$10,'Datos proporcionados'!$G65=TRUE),($E$14/$D$14),"")</f>
        <v/>
      </c>
      <c r="BH16" s="16" t="str">
        <f>IF(AND($AH16=BH$10,'Datos proporcionados'!$G65=TRUE),($E$14/$D$14),"")</f>
        <v/>
      </c>
      <c r="BI16" s="16" t="str">
        <f>IF(AND($AH16=BI$10,'Datos proporcionados'!$G65=TRUE),($E$14/$D$14),"")</f>
        <v/>
      </c>
      <c r="BJ16" s="16" t="str">
        <f>IF(AND($AH16=BJ$10,'Datos proporcionados'!$G65=TRUE),($E$14/$D$14),"")</f>
        <v/>
      </c>
      <c r="BK16" s="16" t="str">
        <f>IF(AND($AH16=BK$10,'Datos proporcionados'!$G65=TRUE),($E$14/$D$14),"")</f>
        <v/>
      </c>
      <c r="BL16" s="16" t="str">
        <f>IF(AND($AH16=BL$10,'Datos proporcionados'!$G65=TRUE),($E$14/$D$14),"")</f>
        <v/>
      </c>
      <c r="BM16" s="16" t="str">
        <f>IF(AND($AH16=BM$10,'Datos proporcionados'!$G65=TRUE),($E$14/$D$14),"")</f>
        <v/>
      </c>
      <c r="BN16" s="16" t="str">
        <f>IF(AND($AH16=BN$10,'Datos proporcionados'!$G65=TRUE),($E$14/$D$14),"")</f>
        <v/>
      </c>
      <c r="BO16" s="16" t="str">
        <f>IF(AND($AH16=BO$10,'Datos proporcionados'!$G65=TRUE),($E$14/$D$14),"")</f>
        <v/>
      </c>
      <c r="BP16" s="16" t="str">
        <f>IF(AND($AH16=BP$10,'Datos proporcionados'!$G65=TRUE),($E$14/$D$14),"")</f>
        <v/>
      </c>
      <c r="BQ16" s="16" t="str">
        <f>IF(AND($AH16=BQ$10,'Datos proporcionados'!$G65=TRUE),($E$14/$D$14),"")</f>
        <v/>
      </c>
      <c r="BR16" s="16" t="str">
        <f>IF(AND($AH16=BR$10,'Datos proporcionados'!$G65=TRUE),($E$14/$D$14),"")</f>
        <v/>
      </c>
      <c r="BS16" s="16" t="str">
        <f>IF(AND($AH16=BS$10,'Datos proporcionados'!$G65=TRUE),($E$14/$D$14),"")</f>
        <v/>
      </c>
      <c r="BT16" s="16" t="str">
        <f>IF(AND($AH16=BT$10,'Datos proporcionados'!$G65=TRUE),($E$14/$D$14),"")</f>
        <v/>
      </c>
      <c r="BU16" s="16" t="str">
        <f>IF(AND($AH16=BU$10,'Datos proporcionados'!$G65=TRUE),($E$14/$D$14),"")</f>
        <v/>
      </c>
      <c r="BV16" s="16" t="str">
        <f>IF(AND($AH16=BV$10,'Datos proporcionados'!$G65=TRUE),($E$14/$D$14),"")</f>
        <v/>
      </c>
    </row>
    <row r="17" spans="2:74" x14ac:dyDescent="0.25">
      <c r="B17" t="s">
        <v>83</v>
      </c>
      <c r="C17" s="13">
        <f>COUNTA('Datos proporcionados'!F83:F87)</f>
        <v>0</v>
      </c>
      <c r="D17" s="13" cm="1">
        <f t="array" ref="D17">SUMPRODUCT(('Datos proporcionados'!F83:F87&lt;&gt;"")*('Datos proporcionados'!G83:G87=TRUE))</f>
        <v>0</v>
      </c>
      <c r="E17" s="14">
        <f t="shared" si="0"/>
        <v>0</v>
      </c>
      <c r="F17" s="14">
        <f t="shared" si="1"/>
        <v>0</v>
      </c>
      <c r="G17" s="14">
        <f t="shared" si="2"/>
        <v>0</v>
      </c>
      <c r="H17" s="14">
        <f t="shared" si="3"/>
        <v>0</v>
      </c>
      <c r="I17" s="14">
        <f t="shared" si="4"/>
        <v>0</v>
      </c>
      <c r="J17" s="14"/>
      <c r="K17" s="14">
        <f t="shared" si="5"/>
        <v>0</v>
      </c>
      <c r="L17" s="14">
        <f t="shared" si="6"/>
        <v>0</v>
      </c>
      <c r="M17" s="14">
        <f t="shared" si="7"/>
        <v>0</v>
      </c>
      <c r="N17" s="14">
        <f t="shared" si="8"/>
        <v>0</v>
      </c>
      <c r="O17" s="14">
        <f t="shared" si="9"/>
        <v>0</v>
      </c>
      <c r="P17" s="14"/>
      <c r="Q17" s="14">
        <f t="shared" si="10"/>
        <v>0</v>
      </c>
      <c r="R17" s="14">
        <f t="shared" si="11"/>
        <v>0</v>
      </c>
      <c r="S17" s="14">
        <f t="shared" si="12"/>
        <v>0</v>
      </c>
      <c r="T17" s="14">
        <f t="shared" si="13"/>
        <v>0</v>
      </c>
      <c r="U17" s="14"/>
      <c r="V17" s="14">
        <f t="shared" si="14"/>
        <v>0</v>
      </c>
      <c r="W17" s="14">
        <f t="shared" si="15"/>
        <v>0</v>
      </c>
      <c r="X17" s="14">
        <f t="shared" si="16"/>
        <v>0</v>
      </c>
      <c r="Y17" s="14"/>
      <c r="Z17" s="14">
        <f t="shared" si="17"/>
        <v>0</v>
      </c>
      <c r="AA17" s="14">
        <f t="shared" si="18"/>
        <v>0</v>
      </c>
      <c r="AB17" s="14"/>
      <c r="AC17" s="14">
        <f t="shared" si="19"/>
        <v>0</v>
      </c>
      <c r="AG17" s="242"/>
      <c r="AH17" s="15" t="str">
        <f>UPPER('Datos proporcionados'!F66)</f>
        <v/>
      </c>
      <c r="AI17" s="16" t="str">
        <f>IF(AND($AH17=AI$10,'Datos proporcionados'!$G66=TRUE),($E$14/$D$14),"")</f>
        <v/>
      </c>
      <c r="AJ17" s="16" t="str">
        <f>IF(AND($AH17=AJ$10,'Datos proporcionados'!$G66=TRUE),($E$14/$D$14),"")</f>
        <v/>
      </c>
      <c r="AK17" s="16" t="str">
        <f>IF(AND($AH17=AK$10,'Datos proporcionados'!$G66=TRUE),($E$14/$D$14),"")</f>
        <v/>
      </c>
      <c r="AL17" s="16" t="str">
        <f>IF(AND($AH17=AL$10,'Datos proporcionados'!$G66=TRUE),($E$14/$D$14),"")</f>
        <v/>
      </c>
      <c r="AM17" s="16" t="str">
        <f>IF(AND($AH17=AM$10,'Datos proporcionados'!$G66=TRUE),($E$14/$D$14),"")</f>
        <v/>
      </c>
      <c r="AN17" s="16" t="str">
        <f>IF(AND($AH17=AN$10,'Datos proporcionados'!$G66=TRUE),($E$14/$D$14),"")</f>
        <v/>
      </c>
      <c r="AO17" s="16" t="str">
        <f>IF(AND($AH17=AO$10,'Datos proporcionados'!$G66=TRUE),($E$14/$D$14),"")</f>
        <v/>
      </c>
      <c r="AP17" s="16" t="str">
        <f>IF(AND($AH17=AP$10,'Datos proporcionados'!$G66=TRUE),($E$14/$D$14),"")</f>
        <v/>
      </c>
      <c r="AQ17" s="16" t="str">
        <f>IF(AND($AH17=AQ$10,'Datos proporcionados'!$G66=TRUE),($E$14/$D$14),"")</f>
        <v/>
      </c>
      <c r="AR17" s="16" t="str">
        <f>IF(AND($AH17=AR$10,'Datos proporcionados'!$G66=TRUE),($E$14/$D$14),"")</f>
        <v/>
      </c>
      <c r="AS17" s="16" t="str">
        <f>IF(AND($AH17=AS$10,'Datos proporcionados'!$G66=TRUE),($E$14/$D$14),"")</f>
        <v/>
      </c>
      <c r="AT17" s="16" t="str">
        <f>IF(AND($AH17=AT$10,'Datos proporcionados'!$G66=TRUE),($E$14/$D$14),"")</f>
        <v/>
      </c>
      <c r="AU17" s="16" t="str">
        <f>IF(AND($AH17=AU$10,'Datos proporcionados'!$G66=TRUE),($E$14/$D$14),"")</f>
        <v/>
      </c>
      <c r="AV17" s="16" t="str">
        <f>IF(AND($AH17=AV$10,'Datos proporcionados'!$G66=TRUE),($E$14/$D$14),"")</f>
        <v/>
      </c>
      <c r="AW17" s="16" t="str">
        <f>IF(AND($AH17=AW$10,'Datos proporcionados'!$G66=TRUE),($E$14/$D$14),"")</f>
        <v/>
      </c>
      <c r="AX17" s="16" t="str">
        <f>IF(AND($AH17=AX$10,'Datos proporcionados'!$G66=TRUE),($E$14/$D$14),"")</f>
        <v/>
      </c>
      <c r="AY17" s="16" t="str">
        <f>IF(AND($AH17=AY$10,'Datos proporcionados'!$G66=TRUE),($E$14/$D$14),"")</f>
        <v/>
      </c>
      <c r="AZ17" s="16" t="str">
        <f>IF(AND($AH17=AZ$10,'Datos proporcionados'!$G66=TRUE),($E$14/$D$14),"")</f>
        <v/>
      </c>
      <c r="BA17" s="16" t="str">
        <f>IF(AND($AH17=BA$10,'Datos proporcionados'!$G66=TRUE),($E$14/$D$14),"")</f>
        <v/>
      </c>
      <c r="BB17" s="16" t="str">
        <f>IF(AND($AH17=BB$10,'Datos proporcionados'!$G66=TRUE),($E$14/$D$14),"")</f>
        <v/>
      </c>
      <c r="BC17" s="16" t="str">
        <f>IF(AND($AH17=BC$10,'Datos proporcionados'!$G66=TRUE),($E$14/$D$14),"")</f>
        <v/>
      </c>
      <c r="BD17" s="16" t="str">
        <f>IF(AND($AH17=BD$10,'Datos proporcionados'!$G66=TRUE),($E$14/$D$14),"")</f>
        <v/>
      </c>
      <c r="BE17" s="16" t="str">
        <f>IF(AND($AH17=BE$10,'Datos proporcionados'!$G66=TRUE),($E$14/$D$14),"")</f>
        <v/>
      </c>
      <c r="BF17" s="16" t="str">
        <f>IF(AND($AH17=BF$10,'Datos proporcionados'!$G66=TRUE),($E$14/$D$14),"")</f>
        <v/>
      </c>
      <c r="BG17" s="16" t="str">
        <f>IF(AND($AH17=BG$10,'Datos proporcionados'!$G66=TRUE),($E$14/$D$14),"")</f>
        <v/>
      </c>
      <c r="BH17" s="16" t="str">
        <f>IF(AND($AH17=BH$10,'Datos proporcionados'!$G66=TRUE),($E$14/$D$14),"")</f>
        <v/>
      </c>
      <c r="BI17" s="16" t="str">
        <f>IF(AND($AH17=BI$10,'Datos proporcionados'!$G66=TRUE),($E$14/$D$14),"")</f>
        <v/>
      </c>
      <c r="BJ17" s="16" t="str">
        <f>IF(AND($AH17=BJ$10,'Datos proporcionados'!$G66=TRUE),($E$14/$D$14),"")</f>
        <v/>
      </c>
      <c r="BK17" s="16" t="str">
        <f>IF(AND($AH17=BK$10,'Datos proporcionados'!$G66=TRUE),($E$14/$D$14),"")</f>
        <v/>
      </c>
      <c r="BL17" s="16" t="str">
        <f>IF(AND($AH17=BL$10,'Datos proporcionados'!$G66=TRUE),($E$14/$D$14),"")</f>
        <v/>
      </c>
      <c r="BM17" s="16" t="str">
        <f>IF(AND($AH17=BM$10,'Datos proporcionados'!$G66=TRUE),($E$14/$D$14),"")</f>
        <v/>
      </c>
      <c r="BN17" s="16" t="str">
        <f>IF(AND($AH17=BN$10,'Datos proporcionados'!$G66=TRUE),($E$14/$D$14),"")</f>
        <v/>
      </c>
      <c r="BO17" s="16" t="str">
        <f>IF(AND($AH17=BO$10,'Datos proporcionados'!$G66=TRUE),($E$14/$D$14),"")</f>
        <v/>
      </c>
      <c r="BP17" s="16" t="str">
        <f>IF(AND($AH17=BP$10,'Datos proporcionados'!$G66=TRUE),($E$14/$D$14),"")</f>
        <v/>
      </c>
      <c r="BQ17" s="16" t="str">
        <f>IF(AND($AH17=BQ$10,'Datos proporcionados'!$G66=TRUE),($E$14/$D$14),"")</f>
        <v/>
      </c>
      <c r="BR17" s="16" t="str">
        <f>IF(AND($AH17=BR$10,'Datos proporcionados'!$G66=TRUE),($E$14/$D$14),"")</f>
        <v/>
      </c>
      <c r="BS17" s="16" t="str">
        <f>IF(AND($AH17=BS$10,'Datos proporcionados'!$G66=TRUE),($E$14/$D$14),"")</f>
        <v/>
      </c>
      <c r="BT17" s="16" t="str">
        <f>IF(AND($AH17=BT$10,'Datos proporcionados'!$G66=TRUE),($E$14/$D$14),"")</f>
        <v/>
      </c>
      <c r="BU17" s="16" t="str">
        <f>IF(AND($AH17=BU$10,'Datos proporcionados'!$G66=TRUE),($E$14/$D$14),"")</f>
        <v/>
      </c>
      <c r="BV17" s="16" t="str">
        <f>IF(AND($AH17=BV$10,'Datos proporcionados'!$G66=TRUE),($E$14/$D$14),"")</f>
        <v/>
      </c>
    </row>
    <row r="18" spans="2:74" x14ac:dyDescent="0.25">
      <c r="B18" t="s">
        <v>84</v>
      </c>
      <c r="C18" s="13">
        <f>COUNTA('Datos proporcionados'!F89:F93)</f>
        <v>0</v>
      </c>
      <c r="D18" s="13">
        <f>COUNTIF('Datos proporcionados'!G89:G93,TRUE)</f>
        <v>0</v>
      </c>
      <c r="E18" s="14">
        <f t="shared" si="0"/>
        <v>0</v>
      </c>
      <c r="F18" s="14">
        <f t="shared" si="1"/>
        <v>0</v>
      </c>
      <c r="G18" s="14">
        <f t="shared" si="2"/>
        <v>0</v>
      </c>
      <c r="H18" s="14">
        <f t="shared" si="3"/>
        <v>0</v>
      </c>
      <c r="I18" s="14">
        <f t="shared" si="4"/>
        <v>0</v>
      </c>
      <c r="J18" s="14"/>
      <c r="K18" s="14">
        <f t="shared" si="5"/>
        <v>0</v>
      </c>
      <c r="L18" s="14">
        <f t="shared" si="6"/>
        <v>0</v>
      </c>
      <c r="M18" s="14">
        <f t="shared" si="7"/>
        <v>0</v>
      </c>
      <c r="N18" s="14">
        <f t="shared" si="8"/>
        <v>0</v>
      </c>
      <c r="O18" s="14">
        <f t="shared" si="9"/>
        <v>0</v>
      </c>
      <c r="P18" s="14"/>
      <c r="Q18" s="14">
        <f t="shared" si="10"/>
        <v>0</v>
      </c>
      <c r="R18" s="14">
        <f t="shared" si="11"/>
        <v>0</v>
      </c>
      <c r="S18" s="14">
        <f t="shared" si="12"/>
        <v>0</v>
      </c>
      <c r="T18" s="14">
        <f t="shared" si="13"/>
        <v>0</v>
      </c>
      <c r="U18" s="14"/>
      <c r="V18" s="14">
        <f t="shared" si="14"/>
        <v>0</v>
      </c>
      <c r="W18" s="14">
        <f t="shared" si="15"/>
        <v>0</v>
      </c>
      <c r="X18" s="14">
        <f t="shared" si="16"/>
        <v>0</v>
      </c>
      <c r="Y18" s="14"/>
      <c r="Z18" s="14">
        <f t="shared" si="17"/>
        <v>0</v>
      </c>
      <c r="AA18" s="14">
        <f t="shared" si="18"/>
        <v>0</v>
      </c>
      <c r="AB18" s="14"/>
      <c r="AC18" s="14">
        <f t="shared" si="19"/>
        <v>0</v>
      </c>
      <c r="AG18" s="242"/>
      <c r="AH18" s="15" t="str">
        <f>UPPER('Datos proporcionados'!F67)</f>
        <v/>
      </c>
      <c r="AI18" s="16" t="str">
        <f>IF(AND($AH18=AI$10,'Datos proporcionados'!$G67=TRUE),($E$14/$D$14),"")</f>
        <v/>
      </c>
      <c r="AJ18" s="16" t="str">
        <f>IF(AND($AH18=AJ$10,'Datos proporcionados'!$G67=TRUE),($E$14/$D$14),"")</f>
        <v/>
      </c>
      <c r="AK18" s="16" t="str">
        <f>IF(AND($AH18=AK$10,'Datos proporcionados'!$G67=TRUE),($E$14/$D$14),"")</f>
        <v/>
      </c>
      <c r="AL18" s="16" t="str">
        <f>IF(AND($AH18=AL$10,'Datos proporcionados'!$G67=TRUE),($E$14/$D$14),"")</f>
        <v/>
      </c>
      <c r="AM18" s="16" t="str">
        <f>IF(AND($AH18=AM$10,'Datos proporcionados'!$G67=TRUE),($E$14/$D$14),"")</f>
        <v/>
      </c>
      <c r="AN18" s="16" t="str">
        <f>IF(AND($AH18=AN$10,'Datos proporcionados'!$G67=TRUE),($E$14/$D$14),"")</f>
        <v/>
      </c>
      <c r="AO18" s="16" t="str">
        <f>IF(AND($AH18=AO$10,'Datos proporcionados'!$G67=TRUE),($E$14/$D$14),"")</f>
        <v/>
      </c>
      <c r="AP18" s="16" t="str">
        <f>IF(AND($AH18=AP$10,'Datos proporcionados'!$G67=TRUE),($E$14/$D$14),"")</f>
        <v/>
      </c>
      <c r="AQ18" s="16" t="str">
        <f>IF(AND($AH18=AQ$10,'Datos proporcionados'!$G67=TRUE),($E$14/$D$14),"")</f>
        <v/>
      </c>
      <c r="AR18" s="16" t="str">
        <f>IF(AND($AH18=AR$10,'Datos proporcionados'!$G67=TRUE),($E$14/$D$14),"")</f>
        <v/>
      </c>
      <c r="AS18" s="16" t="str">
        <f>IF(AND($AH18=AS$10,'Datos proporcionados'!$G67=TRUE),($E$14/$D$14),"")</f>
        <v/>
      </c>
      <c r="AT18" s="16" t="str">
        <f>IF(AND($AH18=AT$10,'Datos proporcionados'!$G67=TRUE),($E$14/$D$14),"")</f>
        <v/>
      </c>
      <c r="AU18" s="16" t="str">
        <f>IF(AND($AH18=AU$10,'Datos proporcionados'!$G67=TRUE),($E$14/$D$14),"")</f>
        <v/>
      </c>
      <c r="AV18" s="16" t="str">
        <f>IF(AND($AH18=AV$10,'Datos proporcionados'!$G67=TRUE),($E$14/$D$14),"")</f>
        <v/>
      </c>
      <c r="AW18" s="16" t="str">
        <f>IF(AND($AH18=AW$10,'Datos proporcionados'!$G67=TRUE),($E$14/$D$14),"")</f>
        <v/>
      </c>
      <c r="AX18" s="16" t="str">
        <f>IF(AND($AH18=AX$10,'Datos proporcionados'!$G67=TRUE),($E$14/$D$14),"")</f>
        <v/>
      </c>
      <c r="AY18" s="16" t="str">
        <f>IF(AND($AH18=AY$10,'Datos proporcionados'!$G67=TRUE),($E$14/$D$14),"")</f>
        <v/>
      </c>
      <c r="AZ18" s="16" t="str">
        <f>IF(AND($AH18=AZ$10,'Datos proporcionados'!$G67=TRUE),($E$14/$D$14),"")</f>
        <v/>
      </c>
      <c r="BA18" s="16" t="str">
        <f>IF(AND($AH18=BA$10,'Datos proporcionados'!$G67=TRUE),($E$14/$D$14),"")</f>
        <v/>
      </c>
      <c r="BB18" s="16" t="str">
        <f>IF(AND($AH18=BB$10,'Datos proporcionados'!$G67=TRUE),($E$14/$D$14),"")</f>
        <v/>
      </c>
      <c r="BC18" s="16" t="str">
        <f>IF(AND($AH18=BC$10,'Datos proporcionados'!$G67=TRUE),($E$14/$D$14),"")</f>
        <v/>
      </c>
      <c r="BD18" s="16" t="str">
        <f>IF(AND($AH18=BD$10,'Datos proporcionados'!$G67=TRUE),($E$14/$D$14),"")</f>
        <v/>
      </c>
      <c r="BE18" s="16" t="str">
        <f>IF(AND($AH18=BE$10,'Datos proporcionados'!$G67=TRUE),($E$14/$D$14),"")</f>
        <v/>
      </c>
      <c r="BF18" s="16" t="str">
        <f>IF(AND($AH18=BF$10,'Datos proporcionados'!$G67=TRUE),($E$14/$D$14),"")</f>
        <v/>
      </c>
      <c r="BG18" s="16" t="str">
        <f>IF(AND($AH18=BG$10,'Datos proporcionados'!$G67=TRUE),($E$14/$D$14),"")</f>
        <v/>
      </c>
      <c r="BH18" s="16" t="str">
        <f>IF(AND($AH18=BH$10,'Datos proporcionados'!$G67=TRUE),($E$14/$D$14),"")</f>
        <v/>
      </c>
      <c r="BI18" s="16" t="str">
        <f>IF(AND($AH18=BI$10,'Datos proporcionados'!$G67=TRUE),($E$14/$D$14),"")</f>
        <v/>
      </c>
      <c r="BJ18" s="16" t="str">
        <f>IF(AND($AH18=BJ$10,'Datos proporcionados'!$G67=TRUE),($E$14/$D$14),"")</f>
        <v/>
      </c>
      <c r="BK18" s="16" t="str">
        <f>IF(AND($AH18=BK$10,'Datos proporcionados'!$G67=TRUE),($E$14/$D$14),"")</f>
        <v/>
      </c>
      <c r="BL18" s="16" t="str">
        <f>IF(AND($AH18=BL$10,'Datos proporcionados'!$G67=TRUE),($E$14/$D$14),"")</f>
        <v/>
      </c>
      <c r="BM18" s="16" t="str">
        <f>IF(AND($AH18=BM$10,'Datos proporcionados'!$G67=TRUE),($E$14/$D$14),"")</f>
        <v/>
      </c>
      <c r="BN18" s="16" t="str">
        <f>IF(AND($AH18=BN$10,'Datos proporcionados'!$G67=TRUE),($E$14/$D$14),"")</f>
        <v/>
      </c>
      <c r="BO18" s="16" t="str">
        <f>IF(AND($AH18=BO$10,'Datos proporcionados'!$G67=TRUE),($E$14/$D$14),"")</f>
        <v/>
      </c>
      <c r="BP18" s="16" t="str">
        <f>IF(AND($AH18=BP$10,'Datos proporcionados'!$G67=TRUE),($E$14/$D$14),"")</f>
        <v/>
      </c>
      <c r="BQ18" s="16" t="str">
        <f>IF(AND($AH18=BQ$10,'Datos proporcionados'!$G67=TRUE),($E$14/$D$14),"")</f>
        <v/>
      </c>
      <c r="BR18" s="16" t="str">
        <f>IF(AND($AH18=BR$10,'Datos proporcionados'!$G67=TRUE),($E$14/$D$14),"")</f>
        <v/>
      </c>
      <c r="BS18" s="16" t="str">
        <f>IF(AND($AH18=BS$10,'Datos proporcionados'!$G67=TRUE),($E$14/$D$14),"")</f>
        <v/>
      </c>
      <c r="BT18" s="16" t="str">
        <f>IF(AND($AH18=BT$10,'Datos proporcionados'!$G67=TRUE),($E$14/$D$14),"")</f>
        <v/>
      </c>
      <c r="BU18" s="16" t="str">
        <f>IF(AND($AH18=BU$10,'Datos proporcionados'!$G67=TRUE),($E$14/$D$14),"")</f>
        <v/>
      </c>
      <c r="BV18" s="16" t="str">
        <f>IF(AND($AH18=BV$10,'Datos proporcionados'!$G67=TRUE),($E$14/$D$14),"")</f>
        <v/>
      </c>
    </row>
    <row r="19" spans="2:74" x14ac:dyDescent="0.25">
      <c r="B19" t="s">
        <v>85</v>
      </c>
      <c r="C19" s="13">
        <f>COUNTA('Datos proporcionados'!F95:F99)</f>
        <v>0</v>
      </c>
      <c r="D19" s="13" cm="1">
        <f t="array" ref="D19">SUMPRODUCT(('Datos proporcionados'!F95:F99&lt;&gt;"")*('Datos proporcionados'!G95:G99=TRUE))</f>
        <v>0</v>
      </c>
      <c r="E19" s="14">
        <f t="shared" si="0"/>
        <v>0</v>
      </c>
      <c r="F19" s="14">
        <f t="shared" si="1"/>
        <v>0</v>
      </c>
      <c r="G19" s="14">
        <f t="shared" si="2"/>
        <v>0</v>
      </c>
      <c r="H19" s="14">
        <f t="shared" si="3"/>
        <v>0</v>
      </c>
      <c r="I19" s="14">
        <f t="shared" si="4"/>
        <v>0</v>
      </c>
      <c r="J19" s="14"/>
      <c r="K19" s="14">
        <f t="shared" si="5"/>
        <v>0</v>
      </c>
      <c r="L19" s="14">
        <f t="shared" si="6"/>
        <v>0</v>
      </c>
      <c r="M19" s="14">
        <f t="shared" si="7"/>
        <v>0</v>
      </c>
      <c r="N19" s="14">
        <f t="shared" si="8"/>
        <v>0</v>
      </c>
      <c r="O19" s="14">
        <f t="shared" si="9"/>
        <v>0</v>
      </c>
      <c r="P19" s="14"/>
      <c r="Q19" s="14">
        <f t="shared" si="10"/>
        <v>0</v>
      </c>
      <c r="R19" s="14">
        <f t="shared" si="11"/>
        <v>0</v>
      </c>
      <c r="S19" s="14">
        <f t="shared" si="12"/>
        <v>0</v>
      </c>
      <c r="T19" s="14">
        <f t="shared" si="13"/>
        <v>0</v>
      </c>
      <c r="U19" s="14"/>
      <c r="V19" s="14">
        <f t="shared" si="14"/>
        <v>0</v>
      </c>
      <c r="W19" s="14">
        <f t="shared" si="15"/>
        <v>0</v>
      </c>
      <c r="X19" s="14">
        <f t="shared" si="16"/>
        <v>0</v>
      </c>
      <c r="Y19" s="14"/>
      <c r="Z19" s="14">
        <f t="shared" si="17"/>
        <v>0</v>
      </c>
      <c r="AA19" s="14">
        <f t="shared" si="18"/>
        <v>0</v>
      </c>
      <c r="AB19" s="14"/>
      <c r="AC19" s="14">
        <f t="shared" si="19"/>
        <v>0</v>
      </c>
      <c r="AG19" s="242"/>
      <c r="AH19" s="15" t="str">
        <f>UPPER('Datos proporcionados'!F68)</f>
        <v/>
      </c>
      <c r="AI19" s="16" t="str">
        <f>IF(AND($AH19=AI$10,'Datos proporcionados'!$G68=TRUE),($E$14/$D$14),"")</f>
        <v/>
      </c>
      <c r="AJ19" s="16" t="str">
        <f>IF(AND($AH19=AJ$10,'Datos proporcionados'!$G68=TRUE),($E$14/$D$14),"")</f>
        <v/>
      </c>
      <c r="AK19" s="16" t="str">
        <f>IF(AND($AH19=AK$10,'Datos proporcionados'!$G68=TRUE),($E$14/$D$14),"")</f>
        <v/>
      </c>
      <c r="AL19" s="16" t="str">
        <f>IF(AND($AH19=AL$10,'Datos proporcionados'!$G68=TRUE),($E$14/$D$14),"")</f>
        <v/>
      </c>
      <c r="AM19" s="16" t="str">
        <f>IF(AND($AH19=AM$10,'Datos proporcionados'!$G68=TRUE),($E$14/$D$14),"")</f>
        <v/>
      </c>
      <c r="AN19" s="16" t="str">
        <f>IF(AND($AH19=AN$10,'Datos proporcionados'!$G68=TRUE),($E$14/$D$14),"")</f>
        <v/>
      </c>
      <c r="AO19" s="16" t="str">
        <f>IF(AND($AH19=AO$10,'Datos proporcionados'!$G68=TRUE),($E$14/$D$14),"")</f>
        <v/>
      </c>
      <c r="AP19" s="16" t="str">
        <f>IF(AND($AH19=AP$10,'Datos proporcionados'!$G68=TRUE),($E$14/$D$14),"")</f>
        <v/>
      </c>
      <c r="AQ19" s="16" t="str">
        <f>IF(AND($AH19=AQ$10,'Datos proporcionados'!$G68=TRUE),($E$14/$D$14),"")</f>
        <v/>
      </c>
      <c r="AR19" s="16" t="str">
        <f>IF(AND($AH19=AR$10,'Datos proporcionados'!$G68=TRUE),($E$14/$D$14),"")</f>
        <v/>
      </c>
      <c r="AS19" s="16" t="str">
        <f>IF(AND($AH19=AS$10,'Datos proporcionados'!$G68=TRUE),($E$14/$D$14),"")</f>
        <v/>
      </c>
      <c r="AT19" s="16" t="str">
        <f>IF(AND($AH19=AT$10,'Datos proporcionados'!$G68=TRUE),($E$14/$D$14),"")</f>
        <v/>
      </c>
      <c r="AU19" s="16" t="str">
        <f>IF(AND($AH19=AU$10,'Datos proporcionados'!$G68=TRUE),($E$14/$D$14),"")</f>
        <v/>
      </c>
      <c r="AV19" s="16" t="str">
        <f>IF(AND($AH19=AV$10,'Datos proporcionados'!$G68=TRUE),($E$14/$D$14),"")</f>
        <v/>
      </c>
      <c r="AW19" s="16" t="str">
        <f>IF(AND($AH19=AW$10,'Datos proporcionados'!$G68=TRUE),($E$14/$D$14),"")</f>
        <v/>
      </c>
      <c r="AX19" s="16" t="str">
        <f>IF(AND($AH19=AX$10,'Datos proporcionados'!$G68=TRUE),($E$14/$D$14),"")</f>
        <v/>
      </c>
      <c r="AY19" s="16" t="str">
        <f>IF(AND($AH19=AY$10,'Datos proporcionados'!$G68=TRUE),($E$14/$D$14),"")</f>
        <v/>
      </c>
      <c r="AZ19" s="16" t="str">
        <f>IF(AND($AH19=AZ$10,'Datos proporcionados'!$G68=TRUE),($E$14/$D$14),"")</f>
        <v/>
      </c>
      <c r="BA19" s="16" t="str">
        <f>IF(AND($AH19=BA$10,'Datos proporcionados'!$G68=TRUE),($E$14/$D$14),"")</f>
        <v/>
      </c>
      <c r="BB19" s="16" t="str">
        <f>IF(AND($AH19=BB$10,'Datos proporcionados'!$G68=TRUE),($E$14/$D$14),"")</f>
        <v/>
      </c>
      <c r="BC19" s="16" t="str">
        <f>IF(AND($AH19=BC$10,'Datos proporcionados'!$G68=TRUE),($E$14/$D$14),"")</f>
        <v/>
      </c>
      <c r="BD19" s="16" t="str">
        <f>IF(AND($AH19=BD$10,'Datos proporcionados'!$G68=TRUE),($E$14/$D$14),"")</f>
        <v/>
      </c>
      <c r="BE19" s="16" t="str">
        <f>IF(AND($AH19=BE$10,'Datos proporcionados'!$G68=TRUE),($E$14/$D$14),"")</f>
        <v/>
      </c>
      <c r="BF19" s="16" t="str">
        <f>IF(AND($AH19=BF$10,'Datos proporcionados'!$G68=TRUE),($E$14/$D$14),"")</f>
        <v/>
      </c>
      <c r="BG19" s="16" t="str">
        <f>IF(AND($AH19=BG$10,'Datos proporcionados'!$G68=TRUE),($E$14/$D$14),"")</f>
        <v/>
      </c>
      <c r="BH19" s="16" t="str">
        <f>IF(AND($AH19=BH$10,'Datos proporcionados'!$G68=TRUE),($E$14/$D$14),"")</f>
        <v/>
      </c>
      <c r="BI19" s="16" t="str">
        <f>IF(AND($AH19=BI$10,'Datos proporcionados'!$G68=TRUE),($E$14/$D$14),"")</f>
        <v/>
      </c>
      <c r="BJ19" s="16" t="str">
        <f>IF(AND($AH19=BJ$10,'Datos proporcionados'!$G68=TRUE),($E$14/$D$14),"")</f>
        <v/>
      </c>
      <c r="BK19" s="16" t="str">
        <f>IF(AND($AH19=BK$10,'Datos proporcionados'!$G68=TRUE),($E$14/$D$14),"")</f>
        <v/>
      </c>
      <c r="BL19" s="16" t="str">
        <f>IF(AND($AH19=BL$10,'Datos proporcionados'!$G68=TRUE),($E$14/$D$14),"")</f>
        <v/>
      </c>
      <c r="BM19" s="16" t="str">
        <f>IF(AND($AH19=BM$10,'Datos proporcionados'!$G68=TRUE),($E$14/$D$14),"")</f>
        <v/>
      </c>
      <c r="BN19" s="16" t="str">
        <f>IF(AND($AH19=BN$10,'Datos proporcionados'!$G68=TRUE),($E$14/$D$14),"")</f>
        <v/>
      </c>
      <c r="BO19" s="16" t="str">
        <f>IF(AND($AH19=BO$10,'Datos proporcionados'!$G68=TRUE),($E$14/$D$14),"")</f>
        <v/>
      </c>
      <c r="BP19" s="16" t="str">
        <f>IF(AND($AH19=BP$10,'Datos proporcionados'!$G68=TRUE),($E$14/$D$14),"")</f>
        <v/>
      </c>
      <c r="BQ19" s="16" t="str">
        <f>IF(AND($AH19=BQ$10,'Datos proporcionados'!$G68=TRUE),($E$14/$D$14),"")</f>
        <v/>
      </c>
      <c r="BR19" s="16" t="str">
        <f>IF(AND($AH19=BR$10,'Datos proporcionados'!$G68=TRUE),($E$14/$D$14),"")</f>
        <v/>
      </c>
      <c r="BS19" s="16" t="str">
        <f>IF(AND($AH19=BS$10,'Datos proporcionados'!$G68=TRUE),($E$14/$D$14),"")</f>
        <v/>
      </c>
      <c r="BT19" s="16" t="str">
        <f>IF(AND($AH19=BT$10,'Datos proporcionados'!$G68=TRUE),($E$14/$D$14),"")</f>
        <v/>
      </c>
      <c r="BU19" s="16" t="str">
        <f>IF(AND($AH19=BU$10,'Datos proporcionados'!$G68=TRUE),($E$14/$D$14),"")</f>
        <v/>
      </c>
      <c r="BV19" s="16" t="str">
        <f>IF(AND($AH19=BV$10,'Datos proporcionados'!$G68=TRUE),($E$14/$D$14),"")</f>
        <v/>
      </c>
    </row>
    <row r="20" spans="2:74" x14ac:dyDescent="0.25">
      <c r="B20" t="s">
        <v>86</v>
      </c>
      <c r="C20" s="13">
        <f>COUNTA('Datos proporcionados'!F107:F111)</f>
        <v>0</v>
      </c>
      <c r="D20" s="13" cm="1">
        <f t="array" ref="D20">SUMPRODUCT(('Datos proporcionados'!F107:F111&lt;&gt;"")*('Datos proporcionados'!G107:G111=TRUE))</f>
        <v>0</v>
      </c>
      <c r="E20" s="14">
        <f t="shared" si="0"/>
        <v>0</v>
      </c>
      <c r="F20" s="14">
        <f t="shared" si="1"/>
        <v>0</v>
      </c>
      <c r="G20" s="14">
        <f t="shared" si="2"/>
        <v>0</v>
      </c>
      <c r="H20" s="14">
        <f t="shared" si="3"/>
        <v>0</v>
      </c>
      <c r="I20" s="14">
        <f t="shared" si="4"/>
        <v>0</v>
      </c>
      <c r="J20" s="14"/>
      <c r="K20" s="14">
        <f t="shared" si="5"/>
        <v>0</v>
      </c>
      <c r="L20" s="14">
        <f t="shared" si="6"/>
        <v>0</v>
      </c>
      <c r="M20" s="14">
        <f t="shared" si="7"/>
        <v>0</v>
      </c>
      <c r="N20" s="14">
        <f t="shared" si="8"/>
        <v>0</v>
      </c>
      <c r="O20" s="14">
        <f t="shared" si="9"/>
        <v>0</v>
      </c>
      <c r="P20" s="14"/>
      <c r="Q20" s="14">
        <f t="shared" si="10"/>
        <v>0</v>
      </c>
      <c r="R20" s="14">
        <f t="shared" si="11"/>
        <v>0</v>
      </c>
      <c r="S20" s="14">
        <f t="shared" si="12"/>
        <v>0</v>
      </c>
      <c r="T20" s="14">
        <f t="shared" si="13"/>
        <v>0</v>
      </c>
      <c r="U20" s="14"/>
      <c r="V20" s="14">
        <f t="shared" si="14"/>
        <v>0</v>
      </c>
      <c r="W20" s="14">
        <f t="shared" si="15"/>
        <v>0</v>
      </c>
      <c r="X20" s="14">
        <f t="shared" si="16"/>
        <v>0</v>
      </c>
      <c r="Y20" s="14"/>
      <c r="Z20" s="14">
        <f t="shared" si="17"/>
        <v>0</v>
      </c>
      <c r="AA20" s="14">
        <f t="shared" si="18"/>
        <v>0</v>
      </c>
      <c r="AB20" s="14"/>
      <c r="AC20" s="14">
        <f t="shared" si="19"/>
        <v>0</v>
      </c>
      <c r="AG20" s="242"/>
      <c r="AH20" s="15" t="str">
        <f>UPPER('Datos proporcionados'!F69)</f>
        <v/>
      </c>
      <c r="AI20" s="16" t="str">
        <f>IF(AND($AH20=AI$10,'Datos proporcionados'!$G69=TRUE),($E$14/$D$14),"")</f>
        <v/>
      </c>
      <c r="AJ20" s="16" t="str">
        <f>IF(AND($AH20=AJ$10,'Datos proporcionados'!$G69=TRUE),($E$14/$D$14),"")</f>
        <v/>
      </c>
      <c r="AK20" s="16" t="str">
        <f>IF(AND($AH20=AK$10,'Datos proporcionados'!$G69=TRUE),($E$14/$D$14),"")</f>
        <v/>
      </c>
      <c r="AL20" s="16" t="str">
        <f>IF(AND($AH20=AL$10,'Datos proporcionados'!$G69=TRUE),($E$14/$D$14),"")</f>
        <v/>
      </c>
      <c r="AM20" s="16" t="str">
        <f>IF(AND($AH20=AM$10,'Datos proporcionados'!$G69=TRUE),($E$14/$D$14),"")</f>
        <v/>
      </c>
      <c r="AN20" s="16" t="str">
        <f>IF(AND($AH20=AN$10,'Datos proporcionados'!$G69=TRUE),($E$14/$D$14),"")</f>
        <v/>
      </c>
      <c r="AO20" s="16" t="str">
        <f>IF(AND($AH20=AO$10,'Datos proporcionados'!$G69=TRUE),($E$14/$D$14),"")</f>
        <v/>
      </c>
      <c r="AP20" s="16" t="str">
        <f>IF(AND($AH20=AP$10,'Datos proporcionados'!$G69=TRUE),($E$14/$D$14),"")</f>
        <v/>
      </c>
      <c r="AQ20" s="16" t="str">
        <f>IF(AND($AH20=AQ$10,'Datos proporcionados'!$G69=TRUE),($E$14/$D$14),"")</f>
        <v/>
      </c>
      <c r="AR20" s="16" t="str">
        <f>IF(AND($AH20=AR$10,'Datos proporcionados'!$G69=TRUE),($E$14/$D$14),"")</f>
        <v/>
      </c>
      <c r="AS20" s="16" t="str">
        <f>IF(AND($AH20=AS$10,'Datos proporcionados'!$G69=TRUE),($E$14/$D$14),"")</f>
        <v/>
      </c>
      <c r="AT20" s="16" t="str">
        <f>IF(AND($AH20=AT$10,'Datos proporcionados'!$G69=TRUE),($E$14/$D$14),"")</f>
        <v/>
      </c>
      <c r="AU20" s="16" t="str">
        <f>IF(AND($AH20=AU$10,'Datos proporcionados'!$G69=TRUE),($E$14/$D$14),"")</f>
        <v/>
      </c>
      <c r="AV20" s="16" t="str">
        <f>IF(AND($AH20=AV$10,'Datos proporcionados'!$G69=TRUE),($E$14/$D$14),"")</f>
        <v/>
      </c>
      <c r="AW20" s="16" t="str">
        <f>IF(AND($AH20=AW$10,'Datos proporcionados'!$G69=TRUE),($E$14/$D$14),"")</f>
        <v/>
      </c>
      <c r="AX20" s="16" t="str">
        <f>IF(AND($AH20=AX$10,'Datos proporcionados'!$G69=TRUE),($E$14/$D$14),"")</f>
        <v/>
      </c>
      <c r="AY20" s="16" t="str">
        <f>IF(AND($AH20=AY$10,'Datos proporcionados'!$G69=TRUE),($E$14/$D$14),"")</f>
        <v/>
      </c>
      <c r="AZ20" s="16" t="str">
        <f>IF(AND($AH20=AZ$10,'Datos proporcionados'!$G69=TRUE),($E$14/$D$14),"")</f>
        <v/>
      </c>
      <c r="BA20" s="16" t="str">
        <f>IF(AND($AH20=BA$10,'Datos proporcionados'!$G69=TRUE),($E$14/$D$14),"")</f>
        <v/>
      </c>
      <c r="BB20" s="16" t="str">
        <f>IF(AND($AH20=BB$10,'Datos proporcionados'!$G69=TRUE),($E$14/$D$14),"")</f>
        <v/>
      </c>
      <c r="BC20" s="16" t="str">
        <f>IF(AND($AH20=BC$10,'Datos proporcionados'!$G69=TRUE),($E$14/$D$14),"")</f>
        <v/>
      </c>
      <c r="BD20" s="16" t="str">
        <f>IF(AND($AH20=BD$10,'Datos proporcionados'!$G69=TRUE),($E$14/$D$14),"")</f>
        <v/>
      </c>
      <c r="BE20" s="16" t="str">
        <f>IF(AND($AH20=BE$10,'Datos proporcionados'!$G69=TRUE),($E$14/$D$14),"")</f>
        <v/>
      </c>
      <c r="BF20" s="16" t="str">
        <f>IF(AND($AH20=BF$10,'Datos proporcionados'!$G69=TRUE),($E$14/$D$14),"")</f>
        <v/>
      </c>
      <c r="BG20" s="16" t="str">
        <f>IF(AND($AH20=BG$10,'Datos proporcionados'!$G69=TRUE),($E$14/$D$14),"")</f>
        <v/>
      </c>
      <c r="BH20" s="16" t="str">
        <f>IF(AND($AH20=BH$10,'Datos proporcionados'!$G69=TRUE),($E$14/$D$14),"")</f>
        <v/>
      </c>
      <c r="BI20" s="16" t="str">
        <f>IF(AND($AH20=BI$10,'Datos proporcionados'!$G69=TRUE),($E$14/$D$14),"")</f>
        <v/>
      </c>
      <c r="BJ20" s="16" t="str">
        <f>IF(AND($AH20=BJ$10,'Datos proporcionados'!$G69=TRUE),($E$14/$D$14),"")</f>
        <v/>
      </c>
      <c r="BK20" s="16" t="str">
        <f>IF(AND($AH20=BK$10,'Datos proporcionados'!$G69=TRUE),($E$14/$D$14),"")</f>
        <v/>
      </c>
      <c r="BL20" s="16" t="str">
        <f>IF(AND($AH20=BL$10,'Datos proporcionados'!$G69=TRUE),($E$14/$D$14),"")</f>
        <v/>
      </c>
      <c r="BM20" s="16" t="str">
        <f>IF(AND($AH20=BM$10,'Datos proporcionados'!$G69=TRUE),($E$14/$D$14),"")</f>
        <v/>
      </c>
      <c r="BN20" s="16" t="str">
        <f>IF(AND($AH20=BN$10,'Datos proporcionados'!$G69=TRUE),($E$14/$D$14),"")</f>
        <v/>
      </c>
      <c r="BO20" s="16" t="str">
        <f>IF(AND($AH20=BO$10,'Datos proporcionados'!$G69=TRUE),($E$14/$D$14),"")</f>
        <v/>
      </c>
      <c r="BP20" s="16" t="str">
        <f>IF(AND($AH20=BP$10,'Datos proporcionados'!$G69=TRUE),($E$14/$D$14),"")</f>
        <v/>
      </c>
      <c r="BQ20" s="16" t="str">
        <f>IF(AND($AH20=BQ$10,'Datos proporcionados'!$G69=TRUE),($E$14/$D$14),"")</f>
        <v/>
      </c>
      <c r="BR20" s="16" t="str">
        <f>IF(AND($AH20=BR$10,'Datos proporcionados'!$G69=TRUE),($E$14/$D$14),"")</f>
        <v/>
      </c>
      <c r="BS20" s="16" t="str">
        <f>IF(AND($AH20=BS$10,'Datos proporcionados'!$G69=TRUE),($E$14/$D$14),"")</f>
        <v/>
      </c>
      <c r="BT20" s="16" t="str">
        <f>IF(AND($AH20=BT$10,'Datos proporcionados'!$G69=TRUE),($E$14/$D$14),"")</f>
        <v/>
      </c>
      <c r="BU20" s="16" t="str">
        <f>IF(AND($AH20=BU$10,'Datos proporcionados'!$G69=TRUE),($E$14/$D$14),"")</f>
        <v/>
      </c>
      <c r="BV20" s="16" t="str">
        <f>IF(AND($AH20=BV$10,'Datos proporcionados'!$G69=TRUE),($E$14/$D$14),"")</f>
        <v/>
      </c>
    </row>
    <row r="21" spans="2:74" x14ac:dyDescent="0.25">
      <c r="AG21" s="242" t="s">
        <v>87</v>
      </c>
      <c r="AH21" s="17" t="str">
        <f>UPPER('Datos proporcionados'!F71)</f>
        <v/>
      </c>
      <c r="AI21" s="18" t="str">
        <f>IF(AND($AH21=AI$10,'Datos proporcionados'!$G71=TRUE),($E$15/$D$15),"")</f>
        <v/>
      </c>
      <c r="AJ21" s="19" t="str">
        <f>IF(AND($AH21=AJ$10,'Datos proporcionados'!$G71=TRUE),($E$15/$D$15),"")</f>
        <v/>
      </c>
      <c r="AK21" s="19" t="str">
        <f>IF(AND($AH21=AK$10,'Datos proporcionados'!$G71=TRUE),($E$15/$D$15),"")</f>
        <v/>
      </c>
      <c r="AL21" s="19" t="str">
        <f>IF(AND($AH21=AL$10,'Datos proporcionados'!$G71=TRUE),($E$15/$D$15),"")</f>
        <v/>
      </c>
      <c r="AM21" s="19" t="str">
        <f>IF(AND($AH21=AM$10,'Datos proporcionados'!$G71=TRUE),($E$15/$D$15),"")</f>
        <v/>
      </c>
      <c r="AN21" s="19" t="str">
        <f>IF(AND($AH21=AN$10,'Datos proporcionados'!$G71=TRUE),($E$15/$D$15),"")</f>
        <v/>
      </c>
      <c r="AO21" s="19" t="str">
        <f>IF(AND($AH21=AO$10,'Datos proporcionados'!$G71=TRUE),($E$15/$D$15),"")</f>
        <v/>
      </c>
      <c r="AP21" s="19" t="str">
        <f>IF(AND($AH21=AP$10,'Datos proporcionados'!$G71=TRUE),($E$15/$D$15),"")</f>
        <v/>
      </c>
      <c r="AQ21" s="19" t="str">
        <f>IF(AND($AH21=AQ$10,'Datos proporcionados'!$G71=TRUE),($E$15/$D$15),"")</f>
        <v/>
      </c>
      <c r="AR21" s="19" t="str">
        <f>IF(AND($AH21=AR$10,'Datos proporcionados'!$G71=TRUE),($E$15/$D$15),"")</f>
        <v/>
      </c>
      <c r="AS21" s="19" t="str">
        <f>IF(AND($AH21=AS$10,'Datos proporcionados'!$G71=TRUE),($E$15/$D$15),"")</f>
        <v/>
      </c>
      <c r="AT21" s="19" t="str">
        <f>IF(AND($AH21=AT$10,'Datos proporcionados'!$G71=TRUE),($E$15/$D$15),"")</f>
        <v/>
      </c>
      <c r="AU21" s="19" t="str">
        <f>IF(AND($AH21=AU$10,'Datos proporcionados'!$G71=TRUE),($E$15/$D$15),"")</f>
        <v/>
      </c>
      <c r="AV21" s="19" t="str">
        <f>IF(AND($AH21=AV$10,'Datos proporcionados'!$G71=TRUE),($E$15/$D$15),"")</f>
        <v/>
      </c>
      <c r="AW21" s="19" t="str">
        <f>IF(AND($AH21=AW$10,'Datos proporcionados'!$G71=TRUE),($E$15/$D$15),"")</f>
        <v/>
      </c>
      <c r="AX21" s="19" t="str">
        <f>IF(AND($AH21=AX$10,'Datos proporcionados'!$G71=TRUE),($E$15/$D$15),"")</f>
        <v/>
      </c>
      <c r="AY21" s="19" t="str">
        <f>IF(AND($AH21=AY$10,'Datos proporcionados'!$G71=TRUE),($E$15/$D$15),"")</f>
        <v/>
      </c>
      <c r="AZ21" s="19" t="str">
        <f>IF(AND($AH21=AZ$10,'Datos proporcionados'!$G71=TRUE),($E$15/$D$15),"")</f>
        <v/>
      </c>
      <c r="BA21" s="19" t="str">
        <f>IF(AND($AH21=BA$10,'Datos proporcionados'!$G71=TRUE),($E$15/$D$15),"")</f>
        <v/>
      </c>
      <c r="BB21" s="19" t="str">
        <f>IF(AND($AH21=BB$10,'Datos proporcionados'!$G71=TRUE),($E$15/$D$15),"")</f>
        <v/>
      </c>
      <c r="BC21" s="19" t="str">
        <f>IF(AND($AH21=BC$10,'Datos proporcionados'!$G71=TRUE),($E$15/$D$15),"")</f>
        <v/>
      </c>
      <c r="BD21" s="19" t="str">
        <f>IF(AND($AH21=BD$10,'Datos proporcionados'!$G71=TRUE),($E$15/$D$15),"")</f>
        <v/>
      </c>
      <c r="BE21" s="19" t="str">
        <f>IF(AND($AH21=BE$10,'Datos proporcionados'!$G71=TRUE),($E$15/$D$15),"")</f>
        <v/>
      </c>
      <c r="BF21" s="19" t="str">
        <f>IF(AND($AH21=BF$10,'Datos proporcionados'!$G71=TRUE),($E$15/$D$15),"")</f>
        <v/>
      </c>
      <c r="BG21" s="19" t="str">
        <f>IF(AND($AH21=BG$10,'Datos proporcionados'!$G71=TRUE),($E$15/$D$15),"")</f>
        <v/>
      </c>
      <c r="BH21" s="19" t="str">
        <f>IF(AND($AH21=BH$10,'Datos proporcionados'!$G71=TRUE),($E$15/$D$15),"")</f>
        <v/>
      </c>
      <c r="BI21" s="19" t="str">
        <f>IF(AND($AH21=BI$10,'Datos proporcionados'!$G71=TRUE),($E$15/$D$15),"")</f>
        <v/>
      </c>
      <c r="BJ21" s="19" t="str">
        <f>IF(AND($AH21=BJ$10,'Datos proporcionados'!$G71=TRUE),($E$15/$D$15),"")</f>
        <v/>
      </c>
      <c r="BK21" s="19" t="str">
        <f>IF(AND($AH21=BK$10,'Datos proporcionados'!$G71=TRUE),($E$15/$D$15),"")</f>
        <v/>
      </c>
      <c r="BL21" s="19" t="str">
        <f>IF(AND($AH21=BL$10,'Datos proporcionados'!$G71=TRUE),($E$15/$D$15),"")</f>
        <v/>
      </c>
      <c r="BM21" s="19" t="str">
        <f>IF(AND($AH21=BM$10,'Datos proporcionados'!$G71=TRUE),($E$15/$D$15),"")</f>
        <v/>
      </c>
      <c r="BN21" s="19" t="str">
        <f>IF(AND($AH21=BN$10,'Datos proporcionados'!$G71=TRUE),($E$15/$D$15),"")</f>
        <v/>
      </c>
      <c r="BO21" s="19" t="str">
        <f>IF(AND($AH21=BO$10,'Datos proporcionados'!$G71=TRUE),($E$15/$D$15),"")</f>
        <v/>
      </c>
      <c r="BP21" s="19" t="str">
        <f>IF(AND($AH21=BP$10,'Datos proporcionados'!$G71=TRUE),($E$15/$D$15),"")</f>
        <v/>
      </c>
      <c r="BQ21" s="19" t="str">
        <f>IF(AND($AH21=BQ$10,'Datos proporcionados'!$G71=TRUE),($E$15/$D$15),"")</f>
        <v/>
      </c>
      <c r="BR21" s="19" t="str">
        <f>IF(AND($AH21=BR$10,'Datos proporcionados'!$G71=TRUE),($E$15/$D$15),"")</f>
        <v/>
      </c>
      <c r="BS21" s="19" t="str">
        <f>IF(AND($AH21=BS$10,'Datos proporcionados'!$G71=TRUE),($E$15/$D$15),"")</f>
        <v/>
      </c>
      <c r="BT21" s="19" t="str">
        <f>IF(AND($AH21=BT$10,'Datos proporcionados'!$G71=TRUE),($E$15/$D$15),"")</f>
        <v/>
      </c>
      <c r="BU21" s="19" t="str">
        <f>IF(AND($AH21=BU$10,'Datos proporcionados'!$G71=TRUE),($E$15/$D$15),"")</f>
        <v/>
      </c>
      <c r="BV21" s="19" t="str">
        <f>IF(AND($AH21=BV$10,'Datos proporcionados'!$G71=TRUE),($E$15/$D$15),"")</f>
        <v/>
      </c>
    </row>
    <row r="22" spans="2:74" x14ac:dyDescent="0.25">
      <c r="AG22" s="242"/>
      <c r="AH22" s="17" t="str">
        <f>UPPER('Datos proporcionados'!F72)</f>
        <v/>
      </c>
      <c r="AI22" s="19" t="str">
        <f>IF(AND($AH22=AI$10,'Datos proporcionados'!$G72=TRUE),($E$15/$D$15),"")</f>
        <v/>
      </c>
      <c r="AJ22" s="19" t="str">
        <f>IF(AND($AH22=AJ$10,'Datos proporcionados'!$G72=TRUE),($E$15/$D$15),"")</f>
        <v/>
      </c>
      <c r="AK22" s="19" t="str">
        <f>IF(AND($AH22=AK$10,'Datos proporcionados'!$G72=TRUE),($E$15/$D$15),"")</f>
        <v/>
      </c>
      <c r="AL22" s="19" t="str">
        <f>IF(AND($AH22=AL$10,'Datos proporcionados'!$G72=TRUE),($E$15/$D$15),"")</f>
        <v/>
      </c>
      <c r="AM22" s="19" t="str">
        <f>IF(AND($AH22=AM$10,'Datos proporcionados'!$G72=TRUE),($E$15/$D$15),"")</f>
        <v/>
      </c>
      <c r="AN22" s="19" t="str">
        <f>IF(AND($AH22=AN$10,'Datos proporcionados'!$G72=TRUE),($E$15/$D$15),"")</f>
        <v/>
      </c>
      <c r="AO22" s="19" t="str">
        <f>IF(AND($AH22=AO$10,'Datos proporcionados'!$G72=TRUE),($E$15/$D$15),"")</f>
        <v/>
      </c>
      <c r="AP22" s="19" t="str">
        <f>IF(AND($AH22=AP$10,'Datos proporcionados'!$G72=TRUE),($E$15/$D$15),"")</f>
        <v/>
      </c>
      <c r="AQ22" s="19" t="str">
        <f>IF(AND($AH22=AQ$10,'Datos proporcionados'!$G72=TRUE),($E$15/$D$15),"")</f>
        <v/>
      </c>
      <c r="AR22" s="19" t="str">
        <f>IF(AND($AH22=AR$10,'Datos proporcionados'!$G72=TRUE),($E$15/$D$15),"")</f>
        <v/>
      </c>
      <c r="AS22" s="19" t="str">
        <f>IF(AND($AH22=AS$10,'Datos proporcionados'!$G72=TRUE),($E$15/$D$15),"")</f>
        <v/>
      </c>
      <c r="AT22" s="19" t="str">
        <f>IF(AND($AH22=AT$10,'Datos proporcionados'!$G72=TRUE),($E$15/$D$15),"")</f>
        <v/>
      </c>
      <c r="AU22" s="19" t="str">
        <f>IF(AND($AH22=AU$10,'Datos proporcionados'!$G72=TRUE),($E$15/$D$15),"")</f>
        <v/>
      </c>
      <c r="AV22" s="19" t="str">
        <f>IF(AND($AH22=AV$10,'Datos proporcionados'!$G72=TRUE),($E$15/$D$15),"")</f>
        <v/>
      </c>
      <c r="AW22" s="19" t="str">
        <f>IF(AND($AH22=AW$10,'Datos proporcionados'!$G72=TRUE),($E$15/$D$15),"")</f>
        <v/>
      </c>
      <c r="AX22" s="19" t="str">
        <f>IF(AND($AH22=AX$10,'Datos proporcionados'!$G72=TRUE),($E$15/$D$15),"")</f>
        <v/>
      </c>
      <c r="AY22" s="19" t="str">
        <f>IF(AND($AH22=AY$10,'Datos proporcionados'!$G72=TRUE),($E$15/$D$15),"")</f>
        <v/>
      </c>
      <c r="AZ22" s="19" t="str">
        <f>IF(AND($AH22=AZ$10,'Datos proporcionados'!$G72=TRUE),($E$15/$D$15),"")</f>
        <v/>
      </c>
      <c r="BA22" s="19" t="str">
        <f>IF(AND($AH22=BA$10,'Datos proporcionados'!$G72=TRUE),($E$15/$D$15),"")</f>
        <v/>
      </c>
      <c r="BB22" s="19" t="str">
        <f>IF(AND($AH22=BB$10,'Datos proporcionados'!$G72=TRUE),($E$15/$D$15),"")</f>
        <v/>
      </c>
      <c r="BC22" s="19" t="str">
        <f>IF(AND($AH22=BC$10,'Datos proporcionados'!$G72=TRUE),($E$15/$D$15),"")</f>
        <v/>
      </c>
      <c r="BD22" s="19" t="str">
        <f>IF(AND($AH22=BD$10,'Datos proporcionados'!$G72=TRUE),($E$15/$D$15),"")</f>
        <v/>
      </c>
      <c r="BE22" s="19" t="str">
        <f>IF(AND($AH22=BE$10,'Datos proporcionados'!$G72=TRUE),($E$15/$D$15),"")</f>
        <v/>
      </c>
      <c r="BF22" s="19" t="str">
        <f>IF(AND($AH22=BF$10,'Datos proporcionados'!$G72=TRUE),($E$15/$D$15),"")</f>
        <v/>
      </c>
      <c r="BG22" s="19" t="str">
        <f>IF(AND($AH22=BG$10,'Datos proporcionados'!$G72=TRUE),($E$15/$D$15),"")</f>
        <v/>
      </c>
      <c r="BH22" s="19" t="str">
        <f>IF(AND($AH22=BH$10,'Datos proporcionados'!$G72=TRUE),($E$15/$D$15),"")</f>
        <v/>
      </c>
      <c r="BI22" s="19" t="str">
        <f>IF(AND($AH22=BI$10,'Datos proporcionados'!$G72=TRUE),($E$15/$D$15),"")</f>
        <v/>
      </c>
      <c r="BJ22" s="19" t="str">
        <f>IF(AND($AH22=BJ$10,'Datos proporcionados'!$G72=TRUE),($E$15/$D$15),"")</f>
        <v/>
      </c>
      <c r="BK22" s="19" t="str">
        <f>IF(AND($AH22=BK$10,'Datos proporcionados'!$G72=TRUE),($E$15/$D$15),"")</f>
        <v/>
      </c>
      <c r="BL22" s="19" t="str">
        <f>IF(AND($AH22=BL$10,'Datos proporcionados'!$G72=TRUE),($E$15/$D$15),"")</f>
        <v/>
      </c>
      <c r="BM22" s="19" t="str">
        <f>IF(AND($AH22=BM$10,'Datos proporcionados'!$G72=TRUE),($E$15/$D$15),"")</f>
        <v/>
      </c>
      <c r="BN22" s="19" t="str">
        <f>IF(AND($AH22=BN$10,'Datos proporcionados'!$G72=TRUE),($E$15/$D$15),"")</f>
        <v/>
      </c>
      <c r="BO22" s="19" t="str">
        <f>IF(AND($AH22=BO$10,'Datos proporcionados'!$G72=TRUE),($E$15/$D$15),"")</f>
        <v/>
      </c>
      <c r="BP22" s="19" t="str">
        <f>IF(AND($AH22=BP$10,'Datos proporcionados'!$G72=TRUE),($E$15/$D$15),"")</f>
        <v/>
      </c>
      <c r="BQ22" s="19" t="str">
        <f>IF(AND($AH22=BQ$10,'Datos proporcionados'!$G72=TRUE),($E$15/$D$15),"")</f>
        <v/>
      </c>
      <c r="BR22" s="19" t="str">
        <f>IF(AND($AH22=BR$10,'Datos proporcionados'!$G72=TRUE),($E$15/$D$15),"")</f>
        <v/>
      </c>
      <c r="BS22" s="19" t="str">
        <f>IF(AND($AH22=BS$10,'Datos proporcionados'!$G72=TRUE),($E$15/$D$15),"")</f>
        <v/>
      </c>
      <c r="BT22" s="19" t="str">
        <f>IF(AND($AH22=BT$10,'Datos proporcionados'!$G72=TRUE),($E$15/$D$15),"")</f>
        <v/>
      </c>
      <c r="BU22" s="19" t="str">
        <f>IF(AND($AH22=BU$10,'Datos proporcionados'!$G72=TRUE),($E$15/$D$15),"")</f>
        <v/>
      </c>
      <c r="BV22" s="19" t="str">
        <f>IF(AND($AH22=BV$10,'Datos proporcionados'!$G72=TRUE),($E$15/$D$15),"")</f>
        <v/>
      </c>
    </row>
    <row r="23" spans="2:74" x14ac:dyDescent="0.25">
      <c r="AG23" s="242"/>
      <c r="AH23" s="17" t="str">
        <f>UPPER('Datos proporcionados'!F73)</f>
        <v/>
      </c>
      <c r="AI23" s="19" t="str">
        <f>IF(AND($AH23=AI$10,'Datos proporcionados'!$G73=TRUE),($E$15/$D$15),"")</f>
        <v/>
      </c>
      <c r="AJ23" s="19" t="str">
        <f>IF(AND($AH23=AJ$10,'Datos proporcionados'!$G73=TRUE),($E$15/$D$15),"")</f>
        <v/>
      </c>
      <c r="AK23" s="19" t="str">
        <f>IF(AND($AH23=AK$10,'Datos proporcionados'!$G73=TRUE),($E$15/$D$15),"")</f>
        <v/>
      </c>
      <c r="AL23" s="19" t="str">
        <f>IF(AND($AH23=AL$10,'Datos proporcionados'!$G73=TRUE),($E$15/$D$15),"")</f>
        <v/>
      </c>
      <c r="AM23" s="19" t="str">
        <f>IF(AND($AH23=AM$10,'Datos proporcionados'!$G73=TRUE),($E$15/$D$15),"")</f>
        <v/>
      </c>
      <c r="AN23" s="19" t="str">
        <f>IF(AND($AH23=AN$10,'Datos proporcionados'!$G73=TRUE),($E$15/$D$15),"")</f>
        <v/>
      </c>
      <c r="AO23" s="19" t="str">
        <f>IF(AND($AH23=AO$10,'Datos proporcionados'!$G73=TRUE),($E$15/$D$15),"")</f>
        <v/>
      </c>
      <c r="AP23" s="19" t="str">
        <f>IF(AND($AH23=AP$10,'Datos proporcionados'!$G73=TRUE),($E$15/$D$15),"")</f>
        <v/>
      </c>
      <c r="AQ23" s="19" t="str">
        <f>IF(AND($AH23=AQ$10,'Datos proporcionados'!$G73=TRUE),($E$15/$D$15),"")</f>
        <v/>
      </c>
      <c r="AR23" s="19" t="str">
        <f>IF(AND($AH23=AR$10,'Datos proporcionados'!$G73=TRUE),($E$15/$D$15),"")</f>
        <v/>
      </c>
      <c r="AS23" s="19" t="str">
        <f>IF(AND($AH23=AS$10,'Datos proporcionados'!$G73=TRUE),($E$15/$D$15),"")</f>
        <v/>
      </c>
      <c r="AT23" s="19" t="str">
        <f>IF(AND($AH23=AT$10,'Datos proporcionados'!$G73=TRUE),($E$15/$D$15),"")</f>
        <v/>
      </c>
      <c r="AU23" s="19" t="str">
        <f>IF(AND($AH23=AU$10,'Datos proporcionados'!$G73=TRUE),($E$15/$D$15),"")</f>
        <v/>
      </c>
      <c r="AV23" s="19" t="str">
        <f>IF(AND($AH23=AV$10,'Datos proporcionados'!$G73=TRUE),($E$15/$D$15),"")</f>
        <v/>
      </c>
      <c r="AW23" s="19" t="str">
        <f>IF(AND($AH23=AW$10,'Datos proporcionados'!$G73=TRUE),($E$15/$D$15),"")</f>
        <v/>
      </c>
      <c r="AX23" s="19" t="str">
        <f>IF(AND($AH23=AX$10,'Datos proporcionados'!$G73=TRUE),($E$15/$D$15),"")</f>
        <v/>
      </c>
      <c r="AY23" s="19" t="str">
        <f>IF(AND($AH23=AY$10,'Datos proporcionados'!$G73=TRUE),($E$15/$D$15),"")</f>
        <v/>
      </c>
      <c r="AZ23" s="19" t="str">
        <f>IF(AND($AH23=AZ$10,'Datos proporcionados'!$G73=TRUE),($E$15/$D$15),"")</f>
        <v/>
      </c>
      <c r="BA23" s="19" t="str">
        <f>IF(AND($AH23=BA$10,'Datos proporcionados'!$G73=TRUE),($E$15/$D$15),"")</f>
        <v/>
      </c>
      <c r="BB23" s="19" t="str">
        <f>IF(AND($AH23=BB$10,'Datos proporcionados'!$G73=TRUE),($E$15/$D$15),"")</f>
        <v/>
      </c>
      <c r="BC23" s="19" t="str">
        <f>IF(AND($AH23=BC$10,'Datos proporcionados'!$G73=TRUE),($E$15/$D$15),"")</f>
        <v/>
      </c>
      <c r="BD23" s="19" t="str">
        <f>IF(AND($AH23=BD$10,'Datos proporcionados'!$G73=TRUE),($E$15/$D$15),"")</f>
        <v/>
      </c>
      <c r="BE23" s="19" t="str">
        <f>IF(AND($AH23=BE$10,'Datos proporcionados'!$G73=TRUE),($E$15/$D$15),"")</f>
        <v/>
      </c>
      <c r="BF23" s="19" t="str">
        <f>IF(AND($AH23=BF$10,'Datos proporcionados'!$G73=TRUE),($E$15/$D$15),"")</f>
        <v/>
      </c>
      <c r="BG23" s="19" t="str">
        <f>IF(AND($AH23=BG$10,'Datos proporcionados'!$G73=TRUE),($E$15/$D$15),"")</f>
        <v/>
      </c>
      <c r="BH23" s="19" t="str">
        <f>IF(AND($AH23=BH$10,'Datos proporcionados'!$G73=TRUE),($E$15/$D$15),"")</f>
        <v/>
      </c>
      <c r="BI23" s="19" t="str">
        <f>IF(AND($AH23=BI$10,'Datos proporcionados'!$G73=TRUE),($E$15/$D$15),"")</f>
        <v/>
      </c>
      <c r="BJ23" s="19" t="str">
        <f>IF(AND($AH23=BJ$10,'Datos proporcionados'!$G73=TRUE),($E$15/$D$15),"")</f>
        <v/>
      </c>
      <c r="BK23" s="19" t="str">
        <f>IF(AND($AH23=BK$10,'Datos proporcionados'!$G73=TRUE),($E$15/$D$15),"")</f>
        <v/>
      </c>
      <c r="BL23" s="19" t="str">
        <f>IF(AND($AH23=BL$10,'Datos proporcionados'!$G73=TRUE),($E$15/$D$15),"")</f>
        <v/>
      </c>
      <c r="BM23" s="19" t="str">
        <f>IF(AND($AH23=BM$10,'Datos proporcionados'!$G73=TRUE),($E$15/$D$15),"")</f>
        <v/>
      </c>
      <c r="BN23" s="19" t="str">
        <f>IF(AND($AH23=BN$10,'Datos proporcionados'!$G73=TRUE),($E$15/$D$15),"")</f>
        <v/>
      </c>
      <c r="BO23" s="19" t="str">
        <f>IF(AND($AH23=BO$10,'Datos proporcionados'!$G73=TRUE),($E$15/$D$15),"")</f>
        <v/>
      </c>
      <c r="BP23" s="19" t="str">
        <f>IF(AND($AH23=BP$10,'Datos proporcionados'!$G73=TRUE),($E$15/$D$15),"")</f>
        <v/>
      </c>
      <c r="BQ23" s="19" t="str">
        <f>IF(AND($AH23=BQ$10,'Datos proporcionados'!$G73=TRUE),($E$15/$D$15),"")</f>
        <v/>
      </c>
      <c r="BR23" s="19" t="str">
        <f>IF(AND($AH23=BR$10,'Datos proporcionados'!$G73=TRUE),($E$15/$D$15),"")</f>
        <v/>
      </c>
      <c r="BS23" s="19" t="str">
        <f>IF(AND($AH23=BS$10,'Datos proporcionados'!$G73=TRUE),($E$15/$D$15),"")</f>
        <v/>
      </c>
      <c r="BT23" s="19" t="str">
        <f>IF(AND($AH23=BT$10,'Datos proporcionados'!$G73=TRUE),($E$15/$D$15),"")</f>
        <v/>
      </c>
      <c r="BU23" s="19" t="str">
        <f>IF(AND($AH23=BU$10,'Datos proporcionados'!$G73=TRUE),($E$15/$D$15),"")</f>
        <v/>
      </c>
      <c r="BV23" s="19" t="str">
        <f>IF(AND($AH23=BV$10,'Datos proporcionados'!$G73=TRUE),($E$15/$D$15),"")</f>
        <v/>
      </c>
    </row>
    <row r="24" spans="2:74" x14ac:dyDescent="0.25">
      <c r="AG24" s="242"/>
      <c r="AH24" s="17" t="str">
        <f>UPPER('Datos proporcionados'!F74)</f>
        <v/>
      </c>
      <c r="AI24" s="19" t="str">
        <f>IF(AND($AH24=AI$10,'Datos proporcionados'!$G74=TRUE),($E$15/$D$15),"")</f>
        <v/>
      </c>
      <c r="AJ24" s="19" t="str">
        <f>IF(AND($AH24=AJ$10,'Datos proporcionados'!$G74=TRUE),($E$15/$D$15),"")</f>
        <v/>
      </c>
      <c r="AK24" s="19" t="str">
        <f>IF(AND($AH24=AK$10,'Datos proporcionados'!$G74=TRUE),($E$15/$D$15),"")</f>
        <v/>
      </c>
      <c r="AL24" s="19" t="str">
        <f>IF(AND($AH24=AL$10,'Datos proporcionados'!$G74=TRUE),($E$15/$D$15),"")</f>
        <v/>
      </c>
      <c r="AM24" s="19" t="str">
        <f>IF(AND($AH24=AM$10,'Datos proporcionados'!$G74=TRUE),($E$15/$D$15),"")</f>
        <v/>
      </c>
      <c r="AN24" s="19" t="str">
        <f>IF(AND($AH24=AN$10,'Datos proporcionados'!$G74=TRUE),($E$15/$D$15),"")</f>
        <v/>
      </c>
      <c r="AO24" s="19" t="str">
        <f>IF(AND($AH24=AO$10,'Datos proporcionados'!$G74=TRUE),($E$15/$D$15),"")</f>
        <v/>
      </c>
      <c r="AP24" s="19" t="str">
        <f>IF(AND($AH24=AP$10,'Datos proporcionados'!$G74=TRUE),($E$15/$D$15),"")</f>
        <v/>
      </c>
      <c r="AQ24" s="19" t="str">
        <f>IF(AND($AH24=AQ$10,'Datos proporcionados'!$G74=TRUE),($E$15/$D$15),"")</f>
        <v/>
      </c>
      <c r="AR24" s="19" t="str">
        <f>IF(AND($AH24=AR$10,'Datos proporcionados'!$G74=TRUE),($E$15/$D$15),"")</f>
        <v/>
      </c>
      <c r="AS24" s="19" t="str">
        <f>IF(AND($AH24=AS$10,'Datos proporcionados'!$G74=TRUE),($E$15/$D$15),"")</f>
        <v/>
      </c>
      <c r="AT24" s="19" t="str">
        <f>IF(AND($AH24=AT$10,'Datos proporcionados'!$G74=TRUE),($E$15/$D$15),"")</f>
        <v/>
      </c>
      <c r="AU24" s="19" t="str">
        <f>IF(AND($AH24=AU$10,'Datos proporcionados'!$G74=TRUE),($E$15/$D$15),"")</f>
        <v/>
      </c>
      <c r="AV24" s="19" t="str">
        <f>IF(AND($AH24=AV$10,'Datos proporcionados'!$G74=TRUE),($E$15/$D$15),"")</f>
        <v/>
      </c>
      <c r="AW24" s="19" t="str">
        <f>IF(AND($AH24=AW$10,'Datos proporcionados'!$G74=TRUE),($E$15/$D$15),"")</f>
        <v/>
      </c>
      <c r="AX24" s="19" t="str">
        <f>IF(AND($AH24=AX$10,'Datos proporcionados'!$G74=TRUE),($E$15/$D$15),"")</f>
        <v/>
      </c>
      <c r="AY24" s="19" t="str">
        <f>IF(AND($AH24=AY$10,'Datos proporcionados'!$G74=TRUE),($E$15/$D$15),"")</f>
        <v/>
      </c>
      <c r="AZ24" s="19" t="str">
        <f>IF(AND($AH24=AZ$10,'Datos proporcionados'!$G74=TRUE),($E$15/$D$15),"")</f>
        <v/>
      </c>
      <c r="BA24" s="19" t="str">
        <f>IF(AND($AH24=BA$10,'Datos proporcionados'!$G74=TRUE),($E$15/$D$15),"")</f>
        <v/>
      </c>
      <c r="BB24" s="19" t="str">
        <f>IF(AND($AH24=BB$10,'Datos proporcionados'!$G74=TRUE),($E$15/$D$15),"")</f>
        <v/>
      </c>
      <c r="BC24" s="19" t="str">
        <f>IF(AND($AH24=BC$10,'Datos proporcionados'!$G74=TRUE),($E$15/$D$15),"")</f>
        <v/>
      </c>
      <c r="BD24" s="19" t="str">
        <f>IF(AND($AH24=BD$10,'Datos proporcionados'!$G74=TRUE),($E$15/$D$15),"")</f>
        <v/>
      </c>
      <c r="BE24" s="19" t="str">
        <f>IF(AND($AH24=BE$10,'Datos proporcionados'!$G74=TRUE),($E$15/$D$15),"")</f>
        <v/>
      </c>
      <c r="BF24" s="19" t="str">
        <f>IF(AND($AH24=BF$10,'Datos proporcionados'!$G74=TRUE),($E$15/$D$15),"")</f>
        <v/>
      </c>
      <c r="BG24" s="19" t="str">
        <f>IF(AND($AH24=BG$10,'Datos proporcionados'!$G74=TRUE),($E$15/$D$15),"")</f>
        <v/>
      </c>
      <c r="BH24" s="19" t="str">
        <f>IF(AND($AH24=BH$10,'Datos proporcionados'!$G74=TRUE),($E$15/$D$15),"")</f>
        <v/>
      </c>
      <c r="BI24" s="19" t="str">
        <f>IF(AND($AH24=BI$10,'Datos proporcionados'!$G74=TRUE),($E$15/$D$15),"")</f>
        <v/>
      </c>
      <c r="BJ24" s="19" t="str">
        <f>IF(AND($AH24=BJ$10,'Datos proporcionados'!$G74=TRUE),($E$15/$D$15),"")</f>
        <v/>
      </c>
      <c r="BK24" s="19" t="str">
        <f>IF(AND($AH24=BK$10,'Datos proporcionados'!$G74=TRUE),($E$15/$D$15),"")</f>
        <v/>
      </c>
      <c r="BL24" s="19" t="str">
        <f>IF(AND($AH24=BL$10,'Datos proporcionados'!$G74=TRUE),($E$15/$D$15),"")</f>
        <v/>
      </c>
      <c r="BM24" s="19" t="str">
        <f>IF(AND($AH24=BM$10,'Datos proporcionados'!$G74=TRUE),($E$15/$D$15),"")</f>
        <v/>
      </c>
      <c r="BN24" s="19" t="str">
        <f>IF(AND($AH24=BN$10,'Datos proporcionados'!$G74=TRUE),($E$15/$D$15),"")</f>
        <v/>
      </c>
      <c r="BO24" s="19" t="str">
        <f>IF(AND($AH24=BO$10,'Datos proporcionados'!$G74=TRUE),($E$15/$D$15),"")</f>
        <v/>
      </c>
      <c r="BP24" s="19" t="str">
        <f>IF(AND($AH24=BP$10,'Datos proporcionados'!$G74=TRUE),($E$15/$D$15),"")</f>
        <v/>
      </c>
      <c r="BQ24" s="19" t="str">
        <f>IF(AND($AH24=BQ$10,'Datos proporcionados'!$G74=TRUE),($E$15/$D$15),"")</f>
        <v/>
      </c>
      <c r="BR24" s="19" t="str">
        <f>IF(AND($AH24=BR$10,'Datos proporcionados'!$G74=TRUE),($E$15/$D$15),"")</f>
        <v/>
      </c>
      <c r="BS24" s="19" t="str">
        <f>IF(AND($AH24=BS$10,'Datos proporcionados'!$G74=TRUE),($E$15/$D$15),"")</f>
        <v/>
      </c>
      <c r="BT24" s="19" t="str">
        <f>IF(AND($AH24=BT$10,'Datos proporcionados'!$G74=TRUE),($E$15/$D$15),"")</f>
        <v/>
      </c>
      <c r="BU24" s="19" t="str">
        <f>IF(AND($AH24=BU$10,'Datos proporcionados'!$G74=TRUE),($E$15/$D$15),"")</f>
        <v/>
      </c>
      <c r="BV24" s="19" t="str">
        <f>IF(AND($AH24=BV$10,'Datos proporcionados'!$G74=TRUE),($E$15/$D$15),"")</f>
        <v/>
      </c>
    </row>
    <row r="25" spans="2:74" x14ac:dyDescent="0.25">
      <c r="B25" s="244" t="s">
        <v>88</v>
      </c>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8"/>
      <c r="AF25" s="9"/>
      <c r="AG25" s="242"/>
      <c r="AH25" s="17" t="str">
        <f>UPPER('Datos proporcionados'!F75)</f>
        <v/>
      </c>
      <c r="AI25" s="19" t="str">
        <f>IF(AND($AH25=AI$10,'Datos proporcionados'!$G75=TRUE),($E$15/$D$15),"")</f>
        <v/>
      </c>
      <c r="AJ25" s="19" t="str">
        <f>IF(AND($AH25=AJ$10,'Datos proporcionados'!$G75=TRUE),($E$15/$D$15),"")</f>
        <v/>
      </c>
      <c r="AK25" s="19" t="str">
        <f>IF(AND($AH25=AK$10,'Datos proporcionados'!$G75=TRUE),($E$15/$D$15),"")</f>
        <v/>
      </c>
      <c r="AL25" s="19" t="str">
        <f>IF(AND($AH25=AL$10,'Datos proporcionados'!$G75=TRUE),($E$15/$D$15),"")</f>
        <v/>
      </c>
      <c r="AM25" s="19" t="str">
        <f>IF(AND($AH25=AM$10,'Datos proporcionados'!$G75=TRUE),($E$15/$D$15),"")</f>
        <v/>
      </c>
      <c r="AN25" s="19" t="str">
        <f>IF(AND($AH25=AN$10,'Datos proporcionados'!$G75=TRUE),($E$15/$D$15),"")</f>
        <v/>
      </c>
      <c r="AO25" s="19" t="str">
        <f>IF(AND($AH25=AO$10,'Datos proporcionados'!$G75=TRUE),($E$15/$D$15),"")</f>
        <v/>
      </c>
      <c r="AP25" s="19" t="str">
        <f>IF(AND($AH25=AP$10,'Datos proporcionados'!$G75=TRUE),($E$15/$D$15),"")</f>
        <v/>
      </c>
      <c r="AQ25" s="19" t="str">
        <f>IF(AND($AH25=AQ$10,'Datos proporcionados'!$G75=TRUE),($E$15/$D$15),"")</f>
        <v/>
      </c>
      <c r="AR25" s="19" t="str">
        <f>IF(AND($AH25=AR$10,'Datos proporcionados'!$G75=TRUE),($E$15/$D$15),"")</f>
        <v/>
      </c>
      <c r="AS25" s="19" t="str">
        <f>IF(AND($AH25=AS$10,'Datos proporcionados'!$G75=TRUE),($E$15/$D$15),"")</f>
        <v/>
      </c>
      <c r="AT25" s="19" t="str">
        <f>IF(AND($AH25=AT$10,'Datos proporcionados'!$G75=TRUE),($E$15/$D$15),"")</f>
        <v/>
      </c>
      <c r="AU25" s="19" t="str">
        <f>IF(AND($AH25=AU$10,'Datos proporcionados'!$G75=TRUE),($E$15/$D$15),"")</f>
        <v/>
      </c>
      <c r="AV25" s="19" t="str">
        <f>IF(AND($AH25=AV$10,'Datos proporcionados'!$G75=TRUE),($E$15/$D$15),"")</f>
        <v/>
      </c>
      <c r="AW25" s="19" t="str">
        <f>IF(AND($AH25=AW$10,'Datos proporcionados'!$G75=TRUE),($E$15/$D$15),"")</f>
        <v/>
      </c>
      <c r="AX25" s="19" t="str">
        <f>IF(AND($AH25=AX$10,'Datos proporcionados'!$G75=TRUE),($E$15/$D$15),"")</f>
        <v/>
      </c>
      <c r="AY25" s="19" t="str">
        <f>IF(AND($AH25=AY$10,'Datos proporcionados'!$G75=TRUE),($E$15/$D$15),"")</f>
        <v/>
      </c>
      <c r="AZ25" s="19" t="str">
        <f>IF(AND($AH25=AZ$10,'Datos proporcionados'!$G75=TRUE),($E$15/$D$15),"")</f>
        <v/>
      </c>
      <c r="BA25" s="19" t="str">
        <f>IF(AND($AH25=BA$10,'Datos proporcionados'!$G75=TRUE),($E$15/$D$15),"")</f>
        <v/>
      </c>
      <c r="BB25" s="19" t="str">
        <f>IF(AND($AH25=BB$10,'Datos proporcionados'!$G75=TRUE),($E$15/$D$15),"")</f>
        <v/>
      </c>
      <c r="BC25" s="19" t="str">
        <f>IF(AND($AH25=BC$10,'Datos proporcionados'!$G75=TRUE),($E$15/$D$15),"")</f>
        <v/>
      </c>
      <c r="BD25" s="19" t="str">
        <f>IF(AND($AH25=BD$10,'Datos proporcionados'!$G75=TRUE),($E$15/$D$15),"")</f>
        <v/>
      </c>
      <c r="BE25" s="19" t="str">
        <f>IF(AND($AH25=BE$10,'Datos proporcionados'!$G75=TRUE),($E$15/$D$15),"")</f>
        <v/>
      </c>
      <c r="BF25" s="19" t="str">
        <f>IF(AND($AH25=BF$10,'Datos proporcionados'!$G75=TRUE),($E$15/$D$15),"")</f>
        <v/>
      </c>
      <c r="BG25" s="19" t="str">
        <f>IF(AND($AH25=BG$10,'Datos proporcionados'!$G75=TRUE),($E$15/$D$15),"")</f>
        <v/>
      </c>
      <c r="BH25" s="19" t="str">
        <f>IF(AND($AH25=BH$10,'Datos proporcionados'!$G75=TRUE),($E$15/$D$15),"")</f>
        <v/>
      </c>
      <c r="BI25" s="19" t="str">
        <f>IF(AND($AH25=BI$10,'Datos proporcionados'!$G75=TRUE),($E$15/$D$15),"")</f>
        <v/>
      </c>
      <c r="BJ25" s="19" t="str">
        <f>IF(AND($AH25=BJ$10,'Datos proporcionados'!$G75=TRUE),($E$15/$D$15),"")</f>
        <v/>
      </c>
      <c r="BK25" s="19" t="str">
        <f>IF(AND($AH25=BK$10,'Datos proporcionados'!$G75=TRUE),($E$15/$D$15),"")</f>
        <v/>
      </c>
      <c r="BL25" s="19" t="str">
        <f>IF(AND($AH25=BL$10,'Datos proporcionados'!$G75=TRUE),($E$15/$D$15),"")</f>
        <v/>
      </c>
      <c r="BM25" s="19" t="str">
        <f>IF(AND($AH25=BM$10,'Datos proporcionados'!$G75=TRUE),($E$15/$D$15),"")</f>
        <v/>
      </c>
      <c r="BN25" s="19" t="str">
        <f>IF(AND($AH25=BN$10,'Datos proporcionados'!$G75=TRUE),($E$15/$D$15),"")</f>
        <v/>
      </c>
      <c r="BO25" s="19" t="str">
        <f>IF(AND($AH25=BO$10,'Datos proporcionados'!$G75=TRUE),($E$15/$D$15),"")</f>
        <v/>
      </c>
      <c r="BP25" s="19" t="str">
        <f>IF(AND($AH25=BP$10,'Datos proporcionados'!$G75=TRUE),($E$15/$D$15),"")</f>
        <v/>
      </c>
      <c r="BQ25" s="19" t="str">
        <f>IF(AND($AH25=BQ$10,'Datos proporcionados'!$G75=TRUE),($E$15/$D$15),"")</f>
        <v/>
      </c>
      <c r="BR25" s="19" t="str">
        <f>IF(AND($AH25=BR$10,'Datos proporcionados'!$G75=TRUE),($E$15/$D$15),"")</f>
        <v/>
      </c>
      <c r="BS25" s="19" t="str">
        <f>IF(AND($AH25=BS$10,'Datos proporcionados'!$G75=TRUE),($E$15/$D$15),"")</f>
        <v/>
      </c>
      <c r="BT25" s="19" t="str">
        <f>IF(AND($AH25=BT$10,'Datos proporcionados'!$G75=TRUE),($E$15/$D$15),"")</f>
        <v/>
      </c>
      <c r="BU25" s="19" t="str">
        <f>IF(AND($AH25=BU$10,'Datos proporcionados'!$G75=TRUE),($E$15/$D$15),"")</f>
        <v/>
      </c>
      <c r="BV25" s="19" t="str">
        <f>IF(AND($AH25=BV$10,'Datos proporcionados'!$G75=TRUE),($E$15/$D$15),"")</f>
        <v/>
      </c>
    </row>
    <row r="26" spans="2:74" x14ac:dyDescent="0.25">
      <c r="C26" t="s">
        <v>72</v>
      </c>
      <c r="D26" t="s">
        <v>89</v>
      </c>
      <c r="E26" s="245" t="s">
        <v>74</v>
      </c>
      <c r="F26" s="245"/>
      <c r="G26" s="245"/>
      <c r="H26" s="245"/>
      <c r="I26" s="245"/>
      <c r="K26" s="246" t="s">
        <v>75</v>
      </c>
      <c r="L26" s="246"/>
      <c r="M26" s="246"/>
      <c r="N26" s="246"/>
      <c r="O26" s="246"/>
      <c r="Q26" s="246" t="s">
        <v>76</v>
      </c>
      <c r="R26" s="246"/>
      <c r="S26" s="246"/>
      <c r="T26" s="246"/>
      <c r="V26" s="246" t="s">
        <v>77</v>
      </c>
      <c r="W26" s="246"/>
      <c r="X26" s="246"/>
      <c r="Z26" s="246" t="s">
        <v>78</v>
      </c>
      <c r="AA26" s="246"/>
      <c r="AC26" s="3" t="s">
        <v>79</v>
      </c>
      <c r="AD26" s="3"/>
      <c r="AE26" s="3" t="s">
        <v>90</v>
      </c>
      <c r="AG26" s="242" t="s">
        <v>91</v>
      </c>
      <c r="AH26" s="20" t="str">
        <f>UPPER('Datos proporcionados'!F77)</f>
        <v/>
      </c>
      <c r="AI26" s="21" t="str">
        <f>IF(AND($AH26=AI$10,'Datos proporcionados'!$G77=TRUE),($E$16/$D$16),"")</f>
        <v/>
      </c>
      <c r="AJ26" s="21" t="str">
        <f>IF(AND($AH26=AJ$10,'Datos proporcionados'!$G77=TRUE),($E$16/$D$16),"")</f>
        <v/>
      </c>
      <c r="AK26" s="21" t="str">
        <f>IF(AND($AH26=AK$10,'Datos proporcionados'!$G77=TRUE),($E$16/$D$16),"")</f>
        <v/>
      </c>
      <c r="AL26" s="21" t="str">
        <f>IF(AND($AH26=AL$10,'Datos proporcionados'!$G77=TRUE),($E$16/$D$16),"")</f>
        <v/>
      </c>
      <c r="AM26" s="21" t="str">
        <f>IF(AND($AH26=AM$10,'Datos proporcionados'!$G77=TRUE),($E$16/$D$16),"")</f>
        <v/>
      </c>
      <c r="AN26" s="21" t="str">
        <f>IF(AND($AH26=AN$10,'Datos proporcionados'!$G77=TRUE),($E$16/$D$16),"")</f>
        <v/>
      </c>
      <c r="AO26" s="21" t="str">
        <f>IF(AND($AH26=AO$10,'Datos proporcionados'!$G77=TRUE),($E$16/$D$16),"")</f>
        <v/>
      </c>
      <c r="AP26" s="21" t="str">
        <f>IF(AND($AH26=AP$10,'Datos proporcionados'!$G77=TRUE),($E$16/$D$16),"")</f>
        <v/>
      </c>
      <c r="AQ26" s="21" t="str">
        <f>IF(AND($AH26=AQ$10,'Datos proporcionados'!$G77=TRUE),($E$16/$D$16),"")</f>
        <v/>
      </c>
      <c r="AR26" s="21" t="str">
        <f>IF(AND($AH26=AR$10,'Datos proporcionados'!$G77=TRUE),($E$16/$D$16),"")</f>
        <v/>
      </c>
      <c r="AS26" s="21" t="str">
        <f>IF(AND($AH26=AS$10,'Datos proporcionados'!$G77=TRUE),($E$16/$D$16),"")</f>
        <v/>
      </c>
      <c r="AT26" s="21" t="str">
        <f>IF(AND($AH26=AT$10,'Datos proporcionados'!$G77=TRUE),($E$16/$D$16),"")</f>
        <v/>
      </c>
      <c r="AU26" s="21" t="str">
        <f>IF(AND($AH26=AU$10,'Datos proporcionados'!$G77=TRUE),($E$16/$D$16),"")</f>
        <v/>
      </c>
      <c r="AV26" s="21" t="str">
        <f>IF(AND($AH26=AV$10,'Datos proporcionados'!$G77=TRUE),($E$16/$D$16),"")</f>
        <v/>
      </c>
      <c r="AW26" s="21" t="str">
        <f>IF(AND($AH26=AW$10,'Datos proporcionados'!$G77=TRUE),($E$16/$D$16),"")</f>
        <v/>
      </c>
      <c r="AX26" s="21" t="str">
        <f>IF(AND($AH26=AX$10,'Datos proporcionados'!$G77=TRUE),($E$16/$D$16),"")</f>
        <v/>
      </c>
      <c r="AY26" s="21" t="str">
        <f>IF(AND($AH26=AY$10,'Datos proporcionados'!$G77=TRUE),($E$16/$D$16),"")</f>
        <v/>
      </c>
      <c r="AZ26" s="21" t="str">
        <f>IF(AND($AH26=AZ$10,'Datos proporcionados'!$G77=TRUE),($E$16/$D$16),"")</f>
        <v/>
      </c>
      <c r="BA26" s="21" t="str">
        <f>IF(AND($AH26=BA$10,'Datos proporcionados'!$G77=TRUE),($E$16/$D$16),"")</f>
        <v/>
      </c>
      <c r="BB26" s="21" t="str">
        <f>IF(AND($AH26=BB$10,'Datos proporcionados'!$G77=TRUE),($E$16/$D$16),"")</f>
        <v/>
      </c>
      <c r="BC26" s="21" t="str">
        <f>IF(AND($AH26=BC$10,'Datos proporcionados'!$G77=TRUE),($E$16/$D$16),"")</f>
        <v/>
      </c>
      <c r="BD26" s="21" t="str">
        <f>IF(AND($AH26=BD$10,'Datos proporcionados'!$G77=TRUE),($E$16/$D$16),"")</f>
        <v/>
      </c>
      <c r="BE26" s="21" t="str">
        <f>IF(AND($AH26=BE$10,'Datos proporcionados'!$G77=TRUE),($E$16/$D$16),"")</f>
        <v/>
      </c>
      <c r="BF26" s="21" t="str">
        <f>IF(AND($AH26=BF$10,'Datos proporcionados'!$G77=TRUE),($E$16/$D$16),"")</f>
        <v/>
      </c>
      <c r="BG26" s="21" t="str">
        <f>IF(AND($AH26=BG$10,'Datos proporcionados'!$G77=TRUE),($E$16/$D$16),"")</f>
        <v/>
      </c>
      <c r="BH26" s="21" t="str">
        <f>IF(AND($AH26=BH$10,'Datos proporcionados'!$G77=TRUE),($E$16/$D$16),"")</f>
        <v/>
      </c>
      <c r="BI26" s="21" t="str">
        <f>IF(AND($AH26=BI$10,'Datos proporcionados'!$G77=TRUE),($E$16/$D$16),"")</f>
        <v/>
      </c>
      <c r="BJ26" s="21" t="str">
        <f>IF(AND($AH26=BJ$10,'Datos proporcionados'!$G77=TRUE),($E$16/$D$16),"")</f>
        <v/>
      </c>
      <c r="BK26" s="21" t="str">
        <f>IF(AND($AH26=BK$10,'Datos proporcionados'!$G77=TRUE),($E$16/$D$16),"")</f>
        <v/>
      </c>
      <c r="BL26" s="21" t="str">
        <f>IF(AND($AH26=BL$10,'Datos proporcionados'!$G77=TRUE),($E$16/$D$16),"")</f>
        <v/>
      </c>
      <c r="BM26" s="21" t="str">
        <f>IF(AND($AH26=BM$10,'Datos proporcionados'!$G77=TRUE),($E$16/$D$16),"")</f>
        <v/>
      </c>
      <c r="BN26" s="21" t="str">
        <f>IF(AND($AH26=BN$10,'Datos proporcionados'!$G77=TRUE),($E$16/$D$16),"")</f>
        <v/>
      </c>
      <c r="BO26" s="21" t="str">
        <f>IF(AND($AH26=BO$10,'Datos proporcionados'!$G77=TRUE),($E$16/$D$16),"")</f>
        <v/>
      </c>
      <c r="BP26" s="21" t="str">
        <f>IF(AND($AH26=BP$10,'Datos proporcionados'!$G77=TRUE),($E$16/$D$16),"")</f>
        <v/>
      </c>
      <c r="BQ26" s="21" t="str">
        <f>IF(AND($AH26=BQ$10,'Datos proporcionados'!$G77=TRUE),($E$16/$D$16),"")</f>
        <v/>
      </c>
      <c r="BR26" s="21" t="str">
        <f>IF(AND($AH26=BR$10,'Datos proporcionados'!$G77=TRUE),($E$16/$D$16),"")</f>
        <v/>
      </c>
      <c r="BS26" s="21" t="str">
        <f>IF(AND($AH26=BS$10,'Datos proporcionados'!$G77=TRUE),($E$16/$D$16),"")</f>
        <v/>
      </c>
      <c r="BT26" s="21" t="str">
        <f>IF(AND($AH26=BT$10,'Datos proporcionados'!$G77=TRUE),($E$16/$D$16),"")</f>
        <v/>
      </c>
      <c r="BU26" s="21" t="str">
        <f>IF(AND($AH26=BU$10,'Datos proporcionados'!$G77=TRUE),($E$16/$D$16),"")</f>
        <v/>
      </c>
      <c r="BV26" s="21" t="str">
        <f>IF(AND($AH26=BV$10,'Datos proporcionados'!$G77=TRUE),($E$16/$D$16),"")</f>
        <v/>
      </c>
    </row>
    <row r="27" spans="2:74" x14ac:dyDescent="0.25">
      <c r="B27" t="s">
        <v>21</v>
      </c>
      <c r="C27" s="13">
        <f>COUNTA('Datos proporcionados'!F59:F63)</f>
        <v>0</v>
      </c>
      <c r="D27" s="13" cm="1">
        <f t="array" ref="D27">SUMPRODUCT(('Datos proporcionados'!F59:F63&lt;&gt;"")*('Datos proporcionados'!H59:H63=TRUE))</f>
        <v>0</v>
      </c>
      <c r="E27" s="14">
        <f>IF(C27=5,K27,F27)</f>
        <v>0</v>
      </c>
      <c r="F27" s="14">
        <f>IF(C27=4,Q27,G27)</f>
        <v>0</v>
      </c>
      <c r="G27" s="14">
        <f>IF(C27=3,V27,H27)</f>
        <v>0</v>
      </c>
      <c r="H27" s="14">
        <f>IF(C27=2,Z27,I27)</f>
        <v>0</v>
      </c>
      <c r="I27" s="14">
        <f>IF(C27=1,AC27,0)</f>
        <v>0</v>
      </c>
      <c r="J27" s="14"/>
      <c r="K27" s="14">
        <f>IF(D27=5,3,L27)</f>
        <v>0</v>
      </c>
      <c r="L27" s="14">
        <f>IF(D27=4,(3/5)*4,M27)</f>
        <v>0</v>
      </c>
      <c r="M27" s="14">
        <f>IF(D27=3,(3/5)*3,N27)</f>
        <v>0</v>
      </c>
      <c r="N27" s="14">
        <f>IF(D27=2,(3/5)*2,O27)</f>
        <v>0</v>
      </c>
      <c r="O27" s="14">
        <f>IF(D27=1,(3/5),Q27)</f>
        <v>0</v>
      </c>
      <c r="P27" s="14"/>
      <c r="Q27" s="14">
        <f>IF(D27=4,3,R27)</f>
        <v>0</v>
      </c>
      <c r="R27" s="14">
        <f>IF(D27=3,(3/4)*3,S27)</f>
        <v>0</v>
      </c>
      <c r="S27" s="14">
        <f>IF(D27=2,(3/4)*2,T27)</f>
        <v>0</v>
      </c>
      <c r="T27" s="14">
        <f>IF(D27=1,(3/4),V27)</f>
        <v>0</v>
      </c>
      <c r="U27" s="14"/>
      <c r="V27" s="14">
        <f>IF(D27=3,3,W27)</f>
        <v>0</v>
      </c>
      <c r="W27" s="14">
        <f>IF(D27=2,2,X27)</f>
        <v>0</v>
      </c>
      <c r="X27" s="14">
        <f>IF(D27=1,1,Z27)</f>
        <v>0</v>
      </c>
      <c r="Y27" s="14"/>
      <c r="Z27" s="14">
        <f>IF(D27=2,3,AA27)</f>
        <v>0</v>
      </c>
      <c r="AA27" s="14">
        <f>IF(D27=1,1.5,AC27)</f>
        <v>0</v>
      </c>
      <c r="AB27" s="14"/>
      <c r="AC27" s="14">
        <f>IF(D27=1,3,0)</f>
        <v>0</v>
      </c>
      <c r="AE27" s="22" cm="1">
        <f t="array" ref="AE27">IF(AND(COUNTA('Datos proporcionados'!F59:F63)=SUMPRODUCT(--(NOT(ISBLANK('Datos proporcionados'!F59:F63))),--('Datos proporcionados'!H59:H63))),E27,0)</f>
        <v>0</v>
      </c>
      <c r="AG27" s="242"/>
      <c r="AH27" s="20" t="str">
        <f>UPPER('Datos proporcionados'!F78)</f>
        <v/>
      </c>
      <c r="AI27" s="21" t="str">
        <f>IF(AND($AH27=AI$10,'Datos proporcionados'!$G78=TRUE),($E$16/$D$16),"")</f>
        <v/>
      </c>
      <c r="AJ27" s="21" t="str">
        <f>IF(AND($AH27=AJ$10,'Datos proporcionados'!$G78=TRUE),($E$16/$D$16),"")</f>
        <v/>
      </c>
      <c r="AK27" s="21" t="str">
        <f>IF(AND($AH27=AK$10,'Datos proporcionados'!$G78=TRUE),($E$16/$D$16),"")</f>
        <v/>
      </c>
      <c r="AL27" s="21" t="str">
        <f>IF(AND($AH27=AL$10,'Datos proporcionados'!$G78=TRUE),($E$16/$D$16),"")</f>
        <v/>
      </c>
      <c r="AM27" s="21" t="str">
        <f>IF(AND($AH27=AM$10,'Datos proporcionados'!$G78=TRUE),($E$16/$D$16),"")</f>
        <v/>
      </c>
      <c r="AN27" s="21" t="str">
        <f>IF(AND($AH27=AN$10,'Datos proporcionados'!$G78=TRUE),($E$16/$D$16),"")</f>
        <v/>
      </c>
      <c r="AO27" s="21" t="str">
        <f>IF(AND($AH27=AO$10,'Datos proporcionados'!$G78=TRUE),($E$16/$D$16),"")</f>
        <v/>
      </c>
      <c r="AP27" s="21" t="str">
        <f>IF(AND($AH27=AP$10,'Datos proporcionados'!$G78=TRUE),($E$16/$D$16),"")</f>
        <v/>
      </c>
      <c r="AQ27" s="21" t="str">
        <f>IF(AND($AH27=AQ$10,'Datos proporcionados'!$G78=TRUE),($E$16/$D$16),"")</f>
        <v/>
      </c>
      <c r="AR27" s="21" t="str">
        <f>IF(AND($AH27=AR$10,'Datos proporcionados'!$G78=TRUE),($E$16/$D$16),"")</f>
        <v/>
      </c>
      <c r="AS27" s="21" t="str">
        <f>IF(AND($AH27=AS$10,'Datos proporcionados'!$G78=TRUE),($E$16/$D$16),"")</f>
        <v/>
      </c>
      <c r="AT27" s="21" t="str">
        <f>IF(AND($AH27=AT$10,'Datos proporcionados'!$G78=TRUE),($E$16/$D$16),"")</f>
        <v/>
      </c>
      <c r="AU27" s="21" t="str">
        <f>IF(AND($AH27=AU$10,'Datos proporcionados'!$G78=TRUE),($E$16/$D$16),"")</f>
        <v/>
      </c>
      <c r="AV27" s="21" t="str">
        <f>IF(AND($AH27=AV$10,'Datos proporcionados'!$G78=TRUE),($E$16/$D$16),"")</f>
        <v/>
      </c>
      <c r="AW27" s="21" t="str">
        <f>IF(AND($AH27=AW$10,'Datos proporcionados'!$G78=TRUE),($E$16/$D$16),"")</f>
        <v/>
      </c>
      <c r="AX27" s="21" t="str">
        <f>IF(AND($AH27=AX$10,'Datos proporcionados'!$G78=TRUE),($E$16/$D$16),"")</f>
        <v/>
      </c>
      <c r="AY27" s="21" t="str">
        <f>IF(AND($AH27=AY$10,'Datos proporcionados'!$G78=TRUE),($E$16/$D$16),"")</f>
        <v/>
      </c>
      <c r="AZ27" s="21" t="str">
        <f>IF(AND($AH27=AZ$10,'Datos proporcionados'!$G78=TRUE),($E$16/$D$16),"")</f>
        <v/>
      </c>
      <c r="BA27" s="21" t="str">
        <f>IF(AND($AH27=BA$10,'Datos proporcionados'!$G78=TRUE),($E$16/$D$16),"")</f>
        <v/>
      </c>
      <c r="BB27" s="21" t="str">
        <f>IF(AND($AH27=BB$10,'Datos proporcionados'!$G78=TRUE),($E$16/$D$16),"")</f>
        <v/>
      </c>
      <c r="BC27" s="21" t="str">
        <f>IF(AND($AH27=BC$10,'Datos proporcionados'!$G78=TRUE),($E$16/$D$16),"")</f>
        <v/>
      </c>
      <c r="BD27" s="21" t="str">
        <f>IF(AND($AH27=BD$10,'Datos proporcionados'!$G78=TRUE),($E$16/$D$16),"")</f>
        <v/>
      </c>
      <c r="BE27" s="21" t="str">
        <f>IF(AND($AH27=BE$10,'Datos proporcionados'!$G78=TRUE),($E$16/$D$16),"")</f>
        <v/>
      </c>
      <c r="BF27" s="21" t="str">
        <f>IF(AND($AH27=BF$10,'Datos proporcionados'!$G78=TRUE),($E$16/$D$16),"")</f>
        <v/>
      </c>
      <c r="BG27" s="21" t="str">
        <f>IF(AND($AH27=BG$10,'Datos proporcionados'!$G78=TRUE),($E$16/$D$16),"")</f>
        <v/>
      </c>
      <c r="BH27" s="21" t="str">
        <f>IF(AND($AH27=BH$10,'Datos proporcionados'!$G78=TRUE),($E$16/$D$16),"")</f>
        <v/>
      </c>
      <c r="BI27" s="21" t="str">
        <f>IF(AND($AH27=BI$10,'Datos proporcionados'!$G78=TRUE),($E$16/$D$16),"")</f>
        <v/>
      </c>
      <c r="BJ27" s="21" t="str">
        <f>IF(AND($AH27=BJ$10,'Datos proporcionados'!$G78=TRUE),($E$16/$D$16),"")</f>
        <v/>
      </c>
      <c r="BK27" s="21" t="str">
        <f>IF(AND($AH27=BK$10,'Datos proporcionados'!$G78=TRUE),($E$16/$D$16),"")</f>
        <v/>
      </c>
      <c r="BL27" s="21" t="str">
        <f>IF(AND($AH27=BL$10,'Datos proporcionados'!$G78=TRUE),($E$16/$D$16),"")</f>
        <v/>
      </c>
      <c r="BM27" s="21" t="str">
        <f>IF(AND($AH27=BM$10,'Datos proporcionados'!$G78=TRUE),($E$16/$D$16),"")</f>
        <v/>
      </c>
      <c r="BN27" s="21" t="str">
        <f>IF(AND($AH27=BN$10,'Datos proporcionados'!$G78=TRUE),($E$16/$D$16),"")</f>
        <v/>
      </c>
      <c r="BO27" s="21" t="str">
        <f>IF(AND($AH27=BO$10,'Datos proporcionados'!$G78=TRUE),($E$16/$D$16),"")</f>
        <v/>
      </c>
      <c r="BP27" s="21" t="str">
        <f>IF(AND($AH27=BP$10,'Datos proporcionados'!$G78=TRUE),($E$16/$D$16),"")</f>
        <v/>
      </c>
      <c r="BQ27" s="21" t="str">
        <f>IF(AND($AH27=BQ$10,'Datos proporcionados'!$G78=TRUE),($E$16/$D$16),"")</f>
        <v/>
      </c>
      <c r="BR27" s="21" t="str">
        <f>IF(AND($AH27=BR$10,'Datos proporcionados'!$G78=TRUE),($E$16/$D$16),"")</f>
        <v/>
      </c>
      <c r="BS27" s="21" t="str">
        <f>IF(AND($AH27=BS$10,'Datos proporcionados'!$G78=TRUE),($E$16/$D$16),"")</f>
        <v/>
      </c>
      <c r="BT27" s="21" t="str">
        <f>IF(AND($AH27=BT$10,'Datos proporcionados'!$G78=TRUE),($E$16/$D$16),"")</f>
        <v/>
      </c>
      <c r="BU27" s="21" t="str">
        <f>IF(AND($AH27=BU$10,'Datos proporcionados'!$G78=TRUE),($E$16/$D$16),"")</f>
        <v/>
      </c>
      <c r="BV27" s="21" t="str">
        <f>IF(AND($AH27=BV$10,'Datos proporcionados'!$G78=TRUE),($E$16/$D$16),"")</f>
        <v/>
      </c>
    </row>
    <row r="28" spans="2:74" x14ac:dyDescent="0.25">
      <c r="B28" t="s">
        <v>22</v>
      </c>
      <c r="C28" s="13">
        <f>COUNTA('Datos proporcionados'!F65:F69)</f>
        <v>0</v>
      </c>
      <c r="D28" s="13" cm="1">
        <f t="array" ref="D28">SUMPRODUCT(('Datos proporcionados'!F65:F69&lt;&gt;"")*('Datos proporcionados'!H65:H69=TRUE))</f>
        <v>0</v>
      </c>
      <c r="E28" s="14">
        <f t="shared" ref="E28:E34" si="20">IF(C28=5,K28,F28)</f>
        <v>0</v>
      </c>
      <c r="F28" s="14">
        <f t="shared" ref="F28:F34" si="21">IF(C28=4,Q28,G28)</f>
        <v>0</v>
      </c>
      <c r="G28" s="14">
        <f t="shared" ref="G28:G34" si="22">IF(C28=3,V28,H28)</f>
        <v>0</v>
      </c>
      <c r="H28" s="14">
        <f t="shared" ref="H28:H34" si="23">IF(C28=2,Z28,I28)</f>
        <v>0</v>
      </c>
      <c r="I28" s="14">
        <f t="shared" ref="I28:I34" si="24">IF(C28=1,AC28,0)</f>
        <v>0</v>
      </c>
      <c r="J28" s="14"/>
      <c r="K28" s="14">
        <f>IF(D28=5,2,L28)</f>
        <v>0</v>
      </c>
      <c r="L28" s="14">
        <f>IF(D28=4,(2/5)*4,M28)</f>
        <v>0</v>
      </c>
      <c r="M28" s="14">
        <f>IF(D28=3,(2/5)*3,N28)</f>
        <v>0</v>
      </c>
      <c r="N28" s="14">
        <f>IF(D28=2,(2/5)*2,O28)</f>
        <v>0</v>
      </c>
      <c r="O28" s="14">
        <f>IF(D28=1,(2/5),Q28)</f>
        <v>0</v>
      </c>
      <c r="P28" s="14"/>
      <c r="Q28" s="14">
        <f>IF(D28=4,2,R28)</f>
        <v>0</v>
      </c>
      <c r="R28" s="14">
        <f>IF(D28=3,(2/4)*3,S28)</f>
        <v>0</v>
      </c>
      <c r="S28" s="14">
        <f>IF(D28=2,(2/4)*2,T28)</f>
        <v>0</v>
      </c>
      <c r="T28" s="14">
        <f>IF(D28=1,(2/4),V28)</f>
        <v>0</v>
      </c>
      <c r="U28" s="14"/>
      <c r="V28" s="14">
        <f>IF(D28=3,2,W28)</f>
        <v>0</v>
      </c>
      <c r="W28" s="14">
        <f>IF(D28=2,(2/3)*2,X28)</f>
        <v>0</v>
      </c>
      <c r="X28" s="14">
        <f>IF(D28=1,(2/3),Z28)</f>
        <v>0</v>
      </c>
      <c r="Y28" s="14"/>
      <c r="Z28" s="14">
        <f>IF(D28=2,2,AA28)</f>
        <v>0</v>
      </c>
      <c r="AA28" s="14">
        <f>IF(D28=1,1,AC28)</f>
        <v>0</v>
      </c>
      <c r="AB28" s="14"/>
      <c r="AC28" s="14">
        <f>IF(D28=1,2,0)</f>
        <v>0</v>
      </c>
      <c r="AE28" s="22"/>
      <c r="AG28" s="242"/>
      <c r="AH28" s="20" t="str">
        <f>UPPER('Datos proporcionados'!F79)</f>
        <v/>
      </c>
      <c r="AI28" s="21" t="str">
        <f>IF(AND($AH28=AI$10,'Datos proporcionados'!$G79=TRUE),($E$16/$D$16),"")</f>
        <v/>
      </c>
      <c r="AJ28" s="21" t="str">
        <f>IF(AND($AH28=AJ$10,'Datos proporcionados'!$G79=TRUE),($E$16/$D$16),"")</f>
        <v/>
      </c>
      <c r="AK28" s="21" t="str">
        <f>IF(AND($AH28=AK$10,'Datos proporcionados'!$G79=TRUE),($E$16/$D$16),"")</f>
        <v/>
      </c>
      <c r="AL28" s="21" t="str">
        <f>IF(AND($AH28=AL$10,'Datos proporcionados'!$G79=TRUE),($E$16/$D$16),"")</f>
        <v/>
      </c>
      <c r="AM28" s="21" t="str">
        <f>IF(AND($AH28=AM$10,'Datos proporcionados'!$G79=TRUE),($E$16/$D$16),"")</f>
        <v/>
      </c>
      <c r="AN28" s="21" t="str">
        <f>IF(AND($AH28=AN$10,'Datos proporcionados'!$G79=TRUE),($E$16/$D$16),"")</f>
        <v/>
      </c>
      <c r="AO28" s="21" t="str">
        <f>IF(AND($AH28=AO$10,'Datos proporcionados'!$G79=TRUE),($E$16/$D$16),"")</f>
        <v/>
      </c>
      <c r="AP28" s="21" t="str">
        <f>IF(AND($AH28=AP$10,'Datos proporcionados'!$G79=TRUE),($E$16/$D$16),"")</f>
        <v/>
      </c>
      <c r="AQ28" s="21" t="str">
        <f>IF(AND($AH28=AQ$10,'Datos proporcionados'!$G79=TRUE),($E$16/$D$16),"")</f>
        <v/>
      </c>
      <c r="AR28" s="21" t="str">
        <f>IF(AND($AH28=AR$10,'Datos proporcionados'!$G79=TRUE),($E$16/$D$16),"")</f>
        <v/>
      </c>
      <c r="AS28" s="21" t="str">
        <f>IF(AND($AH28=AS$10,'Datos proporcionados'!$G79=TRUE),($E$16/$D$16),"")</f>
        <v/>
      </c>
      <c r="AT28" s="21" t="str">
        <f>IF(AND($AH28=AT$10,'Datos proporcionados'!$G79=TRUE),($E$16/$D$16),"")</f>
        <v/>
      </c>
      <c r="AU28" s="21" t="str">
        <f>IF(AND($AH28=AU$10,'Datos proporcionados'!$G79=TRUE),($E$16/$D$16),"")</f>
        <v/>
      </c>
      <c r="AV28" s="21" t="str">
        <f>IF(AND($AH28=AV$10,'Datos proporcionados'!$G79=TRUE),($E$16/$D$16),"")</f>
        <v/>
      </c>
      <c r="AW28" s="21" t="str">
        <f>IF(AND($AH28=AW$10,'Datos proporcionados'!$G79=TRUE),($E$16/$D$16),"")</f>
        <v/>
      </c>
      <c r="AX28" s="21" t="str">
        <f>IF(AND($AH28=AX$10,'Datos proporcionados'!$G79=TRUE),($E$16/$D$16),"")</f>
        <v/>
      </c>
      <c r="AY28" s="21" t="str">
        <f>IF(AND($AH28=AY$10,'Datos proporcionados'!$G79=TRUE),($E$16/$D$16),"")</f>
        <v/>
      </c>
      <c r="AZ28" s="21" t="str">
        <f>IF(AND($AH28=AZ$10,'Datos proporcionados'!$G79=TRUE),($E$16/$D$16),"")</f>
        <v/>
      </c>
      <c r="BA28" s="21" t="str">
        <f>IF(AND($AH28=BA$10,'Datos proporcionados'!$G79=TRUE),($E$16/$D$16),"")</f>
        <v/>
      </c>
      <c r="BB28" s="21" t="str">
        <f>IF(AND($AH28=BB$10,'Datos proporcionados'!$G79=TRUE),($E$16/$D$16),"")</f>
        <v/>
      </c>
      <c r="BC28" s="21" t="str">
        <f>IF(AND($AH28=BC$10,'Datos proporcionados'!$G79=TRUE),($E$16/$D$16),"")</f>
        <v/>
      </c>
      <c r="BD28" s="21" t="str">
        <f>IF(AND($AH28=BD$10,'Datos proporcionados'!$G79=TRUE),($E$16/$D$16),"")</f>
        <v/>
      </c>
      <c r="BE28" s="21" t="str">
        <f>IF(AND($AH28=BE$10,'Datos proporcionados'!$G79=TRUE),($E$16/$D$16),"")</f>
        <v/>
      </c>
      <c r="BF28" s="21" t="str">
        <f>IF(AND($AH28=BF$10,'Datos proporcionados'!$G79=TRUE),($E$16/$D$16),"")</f>
        <v/>
      </c>
      <c r="BG28" s="21" t="str">
        <f>IF(AND($AH28=BG$10,'Datos proporcionados'!$G79=TRUE),($E$16/$D$16),"")</f>
        <v/>
      </c>
      <c r="BH28" s="21" t="str">
        <f>IF(AND($AH28=BH$10,'Datos proporcionados'!$G79=TRUE),($E$16/$D$16),"")</f>
        <v/>
      </c>
      <c r="BI28" s="21" t="str">
        <f>IF(AND($AH28=BI$10,'Datos proporcionados'!$G79=TRUE),($E$16/$D$16),"")</f>
        <v/>
      </c>
      <c r="BJ28" s="21" t="str">
        <f>IF(AND($AH28=BJ$10,'Datos proporcionados'!$G79=TRUE),($E$16/$D$16),"")</f>
        <v/>
      </c>
      <c r="BK28" s="21" t="str">
        <f>IF(AND($AH28=BK$10,'Datos proporcionados'!$G79=TRUE),($E$16/$D$16),"")</f>
        <v/>
      </c>
      <c r="BL28" s="21" t="str">
        <f>IF(AND($AH28=BL$10,'Datos proporcionados'!$G79=TRUE),($E$16/$D$16),"")</f>
        <v/>
      </c>
      <c r="BM28" s="21" t="str">
        <f>IF(AND($AH28=BM$10,'Datos proporcionados'!$G79=TRUE),($E$16/$D$16),"")</f>
        <v/>
      </c>
      <c r="BN28" s="21" t="str">
        <f>IF(AND($AH28=BN$10,'Datos proporcionados'!$G79=TRUE),($E$16/$D$16),"")</f>
        <v/>
      </c>
      <c r="BO28" s="21" t="str">
        <f>IF(AND($AH28=BO$10,'Datos proporcionados'!$G79=TRUE),($E$16/$D$16),"")</f>
        <v/>
      </c>
      <c r="BP28" s="21" t="str">
        <f>IF(AND($AH28=BP$10,'Datos proporcionados'!$G79=TRUE),($E$16/$D$16),"")</f>
        <v/>
      </c>
      <c r="BQ28" s="21" t="str">
        <f>IF(AND($AH28=BQ$10,'Datos proporcionados'!$G79=TRUE),($E$16/$D$16),"")</f>
        <v/>
      </c>
      <c r="BR28" s="21" t="str">
        <f>IF(AND($AH28=BR$10,'Datos proporcionados'!$G79=TRUE),($E$16/$D$16),"")</f>
        <v/>
      </c>
      <c r="BS28" s="21" t="str">
        <f>IF(AND($AH28=BS$10,'Datos proporcionados'!$G79=TRUE),($E$16/$D$16),"")</f>
        <v/>
      </c>
      <c r="BT28" s="21" t="str">
        <f>IF(AND($AH28=BT$10,'Datos proporcionados'!$G79=TRUE),($E$16/$D$16),"")</f>
        <v/>
      </c>
      <c r="BU28" s="21" t="str">
        <f>IF(AND($AH28=BU$10,'Datos proporcionados'!$G79=TRUE),($E$16/$D$16),"")</f>
        <v/>
      </c>
      <c r="BV28" s="21" t="str">
        <f>IF(AND($AH28=BV$10,'Datos proporcionados'!$G79=TRUE),($E$16/$D$16),"")</f>
        <v/>
      </c>
    </row>
    <row r="29" spans="2:74" x14ac:dyDescent="0.25">
      <c r="B29" t="s">
        <v>80</v>
      </c>
      <c r="C29" s="13">
        <f>COUNTA('Datos proporcionados'!F71:F75)</f>
        <v>0</v>
      </c>
      <c r="D29" s="13" cm="1">
        <f t="array" ref="D29">SUMPRODUCT(('Datos proporcionados'!F71:F75&lt;&gt;"")*('Datos proporcionados'!H71:H75=TRUE))</f>
        <v>0</v>
      </c>
      <c r="E29" s="14">
        <f t="shared" si="20"/>
        <v>0</v>
      </c>
      <c r="F29" s="14">
        <f t="shared" si="21"/>
        <v>0</v>
      </c>
      <c r="G29" s="14">
        <f t="shared" si="22"/>
        <v>0</v>
      </c>
      <c r="H29" s="14">
        <f t="shared" si="23"/>
        <v>0</v>
      </c>
      <c r="I29" s="14">
        <f t="shared" si="24"/>
        <v>0</v>
      </c>
      <c r="J29" s="14"/>
      <c r="K29" s="14">
        <f t="shared" ref="K29:K34" si="25">IF(D29=5,1,L29)</f>
        <v>0</v>
      </c>
      <c r="L29" s="14">
        <f t="shared" ref="L29:L34" si="26">IF(D29=4,(1/5)*4,M29)</f>
        <v>0</v>
      </c>
      <c r="M29" s="14">
        <f t="shared" ref="M29:M34" si="27">IF(D29=3,(1/5)*3,N29)</f>
        <v>0</v>
      </c>
      <c r="N29" s="14">
        <f t="shared" ref="N29:N34" si="28">IF(D29=2,(1/5)*2,O29)</f>
        <v>0</v>
      </c>
      <c r="O29" s="14">
        <f t="shared" ref="O29:O34" si="29">IF(D29=1,(1/5),Q29)</f>
        <v>0</v>
      </c>
      <c r="P29" s="14"/>
      <c r="Q29" s="14">
        <f t="shared" ref="Q29:Q34" si="30">IF(D29=4,1,R29)</f>
        <v>0</v>
      </c>
      <c r="R29" s="14">
        <f t="shared" ref="R29:R34" si="31">IF(D29=3,(1/4)*3,S29)</f>
        <v>0</v>
      </c>
      <c r="S29" s="14">
        <f t="shared" ref="S29:S34" si="32">IF(D29=2,(1/4)*2,T29)</f>
        <v>0</v>
      </c>
      <c r="T29" s="14">
        <f t="shared" ref="T29:T34" si="33">IF(D29=1,(1/4),V29)</f>
        <v>0</v>
      </c>
      <c r="U29" s="14"/>
      <c r="V29" s="14">
        <f t="shared" ref="V29:V34" si="34">IF(D29=3,1,W29)</f>
        <v>0</v>
      </c>
      <c r="W29" s="14">
        <f t="shared" ref="W29:W34" si="35">IF(D29=2,(1/3)*2,X29)</f>
        <v>0</v>
      </c>
      <c r="X29" s="14">
        <f t="shared" ref="X29:X34" si="36">IF(D29=1,(1/3),Z29)</f>
        <v>0</v>
      </c>
      <c r="Y29" s="14"/>
      <c r="Z29" s="14">
        <f t="shared" ref="Z29:Z34" si="37">IF(D29=2,1,AA29)</f>
        <v>0</v>
      </c>
      <c r="AA29" s="14">
        <f t="shared" ref="AA29:AA34" si="38">IF(D29=1,0.5,AC29)</f>
        <v>0</v>
      </c>
      <c r="AB29" s="14"/>
      <c r="AC29" s="14">
        <f t="shared" ref="AC29:AC34" si="39">IF(D29=1,1,0)</f>
        <v>0</v>
      </c>
      <c r="AE29" s="22" cm="1">
        <f t="array" ref="AE29">IF(AND(COUNTA('Datos proporcionados'!F71:F75)=SUMPRODUCT(--(NOT(ISBLANK('Datos proporcionados'!F71:F75))),--('Datos proporcionados'!H71:H75))),E29,0)</f>
        <v>0</v>
      </c>
      <c r="AG29" s="242"/>
      <c r="AH29" s="20" t="str">
        <f>UPPER('Datos proporcionados'!F80)</f>
        <v/>
      </c>
      <c r="AI29" s="21" t="str">
        <f>IF(AND($AH29=AI$10,'Datos proporcionados'!$G80=TRUE),($E$16/$D$16),"")</f>
        <v/>
      </c>
      <c r="AJ29" s="21" t="str">
        <f>IF(AND($AH29=AJ$10,'Datos proporcionados'!$G80=TRUE),($E$16/$D$16),"")</f>
        <v/>
      </c>
      <c r="AK29" s="21" t="str">
        <f>IF(AND($AH29=AK$10,'Datos proporcionados'!$G80=TRUE),($E$16/$D$16),"")</f>
        <v/>
      </c>
      <c r="AL29" s="21" t="str">
        <f>IF(AND($AH29=AL$10,'Datos proporcionados'!$G80=TRUE),($E$16/$D$16),"")</f>
        <v/>
      </c>
      <c r="AM29" s="21" t="str">
        <f>IF(AND($AH29=AM$10,'Datos proporcionados'!$G80=TRUE),($E$16/$D$16),"")</f>
        <v/>
      </c>
      <c r="AN29" s="21" t="str">
        <f>IF(AND($AH29=AN$10,'Datos proporcionados'!$G80=TRUE),($E$16/$D$16),"")</f>
        <v/>
      </c>
      <c r="AO29" s="21" t="str">
        <f>IF(AND($AH29=AO$10,'Datos proporcionados'!$G80=TRUE),($E$16/$D$16),"")</f>
        <v/>
      </c>
      <c r="AP29" s="21" t="str">
        <f>IF(AND($AH29=AP$10,'Datos proporcionados'!$G80=TRUE),($E$16/$D$16),"")</f>
        <v/>
      </c>
      <c r="AQ29" s="21" t="str">
        <f>IF(AND($AH29=AQ$10,'Datos proporcionados'!$G80=TRUE),($E$16/$D$16),"")</f>
        <v/>
      </c>
      <c r="AR29" s="21" t="str">
        <f>IF(AND($AH29=AR$10,'Datos proporcionados'!$G80=TRUE),($E$16/$D$16),"")</f>
        <v/>
      </c>
      <c r="AS29" s="21" t="str">
        <f>IF(AND($AH29=AS$10,'Datos proporcionados'!$G80=TRUE),($E$16/$D$16),"")</f>
        <v/>
      </c>
      <c r="AT29" s="21" t="str">
        <f>IF(AND($AH29=AT$10,'Datos proporcionados'!$G80=TRUE),($E$16/$D$16),"")</f>
        <v/>
      </c>
      <c r="AU29" s="21" t="str">
        <f>IF(AND($AH29=AU$10,'Datos proporcionados'!$G80=TRUE),($E$16/$D$16),"")</f>
        <v/>
      </c>
      <c r="AV29" s="21" t="str">
        <f>IF(AND($AH29=AV$10,'Datos proporcionados'!$G80=TRUE),($E$16/$D$16),"")</f>
        <v/>
      </c>
      <c r="AW29" s="21" t="str">
        <f>IF(AND($AH29=AW$10,'Datos proporcionados'!$G80=TRUE),($E$16/$D$16),"")</f>
        <v/>
      </c>
      <c r="AX29" s="21" t="str">
        <f>IF(AND($AH29=AX$10,'Datos proporcionados'!$G80=TRUE),($E$16/$D$16),"")</f>
        <v/>
      </c>
      <c r="AY29" s="21" t="str">
        <f>IF(AND($AH29=AY$10,'Datos proporcionados'!$G80=TRUE),($E$16/$D$16),"")</f>
        <v/>
      </c>
      <c r="AZ29" s="21" t="str">
        <f>IF(AND($AH29=AZ$10,'Datos proporcionados'!$G80=TRUE),($E$16/$D$16),"")</f>
        <v/>
      </c>
      <c r="BA29" s="21" t="str">
        <f>IF(AND($AH29=BA$10,'Datos proporcionados'!$G80=TRUE),($E$16/$D$16),"")</f>
        <v/>
      </c>
      <c r="BB29" s="21" t="str">
        <f>IF(AND($AH29=BB$10,'Datos proporcionados'!$G80=TRUE),($E$16/$D$16),"")</f>
        <v/>
      </c>
      <c r="BC29" s="21" t="str">
        <f>IF(AND($AH29=BC$10,'Datos proporcionados'!$G80=TRUE),($E$16/$D$16),"")</f>
        <v/>
      </c>
      <c r="BD29" s="21" t="str">
        <f>IF(AND($AH29=BD$10,'Datos proporcionados'!$G80=TRUE),($E$16/$D$16),"")</f>
        <v/>
      </c>
      <c r="BE29" s="21" t="str">
        <f>IF(AND($AH29=BE$10,'Datos proporcionados'!$G80=TRUE),($E$16/$D$16),"")</f>
        <v/>
      </c>
      <c r="BF29" s="21" t="str">
        <f>IF(AND($AH29=BF$10,'Datos proporcionados'!$G80=TRUE),($E$16/$D$16),"")</f>
        <v/>
      </c>
      <c r="BG29" s="21" t="str">
        <f>IF(AND($AH29=BG$10,'Datos proporcionados'!$G80=TRUE),($E$16/$D$16),"")</f>
        <v/>
      </c>
      <c r="BH29" s="21" t="str">
        <f>IF(AND($AH29=BH$10,'Datos proporcionados'!$G80=TRUE),($E$16/$D$16),"")</f>
        <v/>
      </c>
      <c r="BI29" s="21" t="str">
        <f>IF(AND($AH29=BI$10,'Datos proporcionados'!$G80=TRUE),($E$16/$D$16),"")</f>
        <v/>
      </c>
      <c r="BJ29" s="21" t="str">
        <f>IF(AND($AH29=BJ$10,'Datos proporcionados'!$G80=TRUE),($E$16/$D$16),"")</f>
        <v/>
      </c>
      <c r="BK29" s="21" t="str">
        <f>IF(AND($AH29=BK$10,'Datos proporcionados'!$G80=TRUE),($E$16/$D$16),"")</f>
        <v/>
      </c>
      <c r="BL29" s="21" t="str">
        <f>IF(AND($AH29=BL$10,'Datos proporcionados'!$G80=TRUE),($E$16/$D$16),"")</f>
        <v/>
      </c>
      <c r="BM29" s="21" t="str">
        <f>IF(AND($AH29=BM$10,'Datos proporcionados'!$G80=TRUE),($E$16/$D$16),"")</f>
        <v/>
      </c>
      <c r="BN29" s="21" t="str">
        <f>IF(AND($AH29=BN$10,'Datos proporcionados'!$G80=TRUE),($E$16/$D$16),"")</f>
        <v/>
      </c>
      <c r="BO29" s="21" t="str">
        <f>IF(AND($AH29=BO$10,'Datos proporcionados'!$G80=TRUE),($E$16/$D$16),"")</f>
        <v/>
      </c>
      <c r="BP29" s="21" t="str">
        <f>IF(AND($AH29=BP$10,'Datos proporcionados'!$G80=TRUE),($E$16/$D$16),"")</f>
        <v/>
      </c>
      <c r="BQ29" s="21" t="str">
        <f>IF(AND($AH29=BQ$10,'Datos proporcionados'!$G80=TRUE),($E$16/$D$16),"")</f>
        <v/>
      </c>
      <c r="BR29" s="21" t="str">
        <f>IF(AND($AH29=BR$10,'Datos proporcionados'!$G80=TRUE),($E$16/$D$16),"")</f>
        <v/>
      </c>
      <c r="BS29" s="21" t="str">
        <f>IF(AND($AH29=BS$10,'Datos proporcionados'!$G80=TRUE),($E$16/$D$16),"")</f>
        <v/>
      </c>
      <c r="BT29" s="21" t="str">
        <f>IF(AND($AH29=BT$10,'Datos proporcionados'!$G80=TRUE),($E$16/$D$16),"")</f>
        <v/>
      </c>
      <c r="BU29" s="21" t="str">
        <f>IF(AND($AH29=BU$10,'Datos proporcionados'!$G80=TRUE),($E$16/$D$16),"")</f>
        <v/>
      </c>
      <c r="BV29" s="21" t="str">
        <f>IF(AND($AH29=BV$10,'Datos proporcionados'!$G80=TRUE),($E$16/$D$16),"")</f>
        <v/>
      </c>
    </row>
    <row r="30" spans="2:74" x14ac:dyDescent="0.25">
      <c r="B30" t="s">
        <v>81</v>
      </c>
      <c r="C30" s="13">
        <f>COUNTA('Datos proporcionados'!F77:F81)</f>
        <v>0</v>
      </c>
      <c r="D30" s="13" cm="1">
        <f t="array" ref="D30">SUMPRODUCT(('Datos proporcionados'!F77:F81&lt;&gt;"")*('Datos proporcionados'!H77:H81=TRUE))</f>
        <v>0</v>
      </c>
      <c r="E30" s="14">
        <f t="shared" si="20"/>
        <v>0</v>
      </c>
      <c r="F30" s="14">
        <f t="shared" si="21"/>
        <v>0</v>
      </c>
      <c r="G30" s="14">
        <f t="shared" si="22"/>
        <v>0</v>
      </c>
      <c r="H30" s="14">
        <f t="shared" si="23"/>
        <v>0</v>
      </c>
      <c r="I30" s="14">
        <f t="shared" si="24"/>
        <v>0</v>
      </c>
      <c r="J30" s="14"/>
      <c r="K30" s="14">
        <f t="shared" si="25"/>
        <v>0</v>
      </c>
      <c r="L30" s="14">
        <f t="shared" si="26"/>
        <v>0</v>
      </c>
      <c r="M30" s="14">
        <f t="shared" si="27"/>
        <v>0</v>
      </c>
      <c r="N30" s="14">
        <f t="shared" si="28"/>
        <v>0</v>
      </c>
      <c r="O30" s="14">
        <f t="shared" si="29"/>
        <v>0</v>
      </c>
      <c r="P30" s="14"/>
      <c r="Q30" s="14">
        <f t="shared" si="30"/>
        <v>0</v>
      </c>
      <c r="R30" s="14">
        <f t="shared" si="31"/>
        <v>0</v>
      </c>
      <c r="S30" s="14">
        <f t="shared" si="32"/>
        <v>0</v>
      </c>
      <c r="T30" s="14">
        <f t="shared" si="33"/>
        <v>0</v>
      </c>
      <c r="U30" s="14"/>
      <c r="V30" s="14">
        <f t="shared" si="34"/>
        <v>0</v>
      </c>
      <c r="W30" s="14">
        <f t="shared" si="35"/>
        <v>0</v>
      </c>
      <c r="X30" s="14">
        <f t="shared" si="36"/>
        <v>0</v>
      </c>
      <c r="Y30" s="14"/>
      <c r="Z30" s="14">
        <f t="shared" si="37"/>
        <v>0</v>
      </c>
      <c r="AA30" s="14">
        <f t="shared" si="38"/>
        <v>0</v>
      </c>
      <c r="AB30" s="14"/>
      <c r="AC30" s="14">
        <f t="shared" si="39"/>
        <v>0</v>
      </c>
      <c r="AE30" s="22" cm="1">
        <f t="array" ref="AE30">IF(AND(COUNTA('Datos proporcionados'!F77:F81)=SUMPRODUCT(--(NOT(ISBLANK('Datos proporcionados'!F77:F81))),--('Datos proporcionados'!H77:H81))),E30,0)</f>
        <v>0</v>
      </c>
      <c r="AG30" s="242"/>
      <c r="AH30" s="20" t="str">
        <f>UPPER('Datos proporcionados'!F81)</f>
        <v/>
      </c>
      <c r="AI30" s="21" t="str">
        <f>IF(AND($AH30=AI$10,'Datos proporcionados'!$G81=TRUE),($E$16/$D$16),"")</f>
        <v/>
      </c>
      <c r="AJ30" s="21" t="str">
        <f>IF(AND($AH30=AJ$10,'Datos proporcionados'!$G81=TRUE),($E$16/$D$16),"")</f>
        <v/>
      </c>
      <c r="AK30" s="21" t="str">
        <f>IF(AND($AH30=AK$10,'Datos proporcionados'!$G81=TRUE),($E$16/$D$16),"")</f>
        <v/>
      </c>
      <c r="AL30" s="21" t="str">
        <f>IF(AND($AH30=AL$10,'Datos proporcionados'!$G81=TRUE),($E$16/$D$16),"")</f>
        <v/>
      </c>
      <c r="AM30" s="21" t="str">
        <f>IF(AND($AH30=AM$10,'Datos proporcionados'!$G81=TRUE),($E$16/$D$16),"")</f>
        <v/>
      </c>
      <c r="AN30" s="21" t="str">
        <f>IF(AND($AH30=AN$10,'Datos proporcionados'!$G81=TRUE),($E$16/$D$16),"")</f>
        <v/>
      </c>
      <c r="AO30" s="21" t="str">
        <f>IF(AND($AH30=AO$10,'Datos proporcionados'!$G81=TRUE),($E$16/$D$16),"")</f>
        <v/>
      </c>
      <c r="AP30" s="21" t="str">
        <f>IF(AND($AH30=AP$10,'Datos proporcionados'!$G81=TRUE),($E$16/$D$16),"")</f>
        <v/>
      </c>
      <c r="AQ30" s="21" t="str">
        <f>IF(AND($AH30=AQ$10,'Datos proporcionados'!$G81=TRUE),($E$16/$D$16),"")</f>
        <v/>
      </c>
      <c r="AR30" s="21" t="str">
        <f>IF(AND($AH30=AR$10,'Datos proporcionados'!$G81=TRUE),($E$16/$D$16),"")</f>
        <v/>
      </c>
      <c r="AS30" s="21" t="str">
        <f>IF(AND($AH30=AS$10,'Datos proporcionados'!$G81=TRUE),($E$16/$D$16),"")</f>
        <v/>
      </c>
      <c r="AT30" s="21" t="str">
        <f>IF(AND($AH30=AT$10,'Datos proporcionados'!$G81=TRUE),($E$16/$D$16),"")</f>
        <v/>
      </c>
      <c r="AU30" s="21" t="str">
        <f>IF(AND($AH30=AU$10,'Datos proporcionados'!$G81=TRUE),($E$16/$D$16),"")</f>
        <v/>
      </c>
      <c r="AV30" s="21" t="str">
        <f>IF(AND($AH30=AV$10,'Datos proporcionados'!$G81=TRUE),($E$16/$D$16),"")</f>
        <v/>
      </c>
      <c r="AW30" s="21" t="str">
        <f>IF(AND($AH30=AW$10,'Datos proporcionados'!$G81=TRUE),($E$16/$D$16),"")</f>
        <v/>
      </c>
      <c r="AX30" s="21" t="str">
        <f>IF(AND($AH30=AX$10,'Datos proporcionados'!$G81=TRUE),($E$16/$D$16),"")</f>
        <v/>
      </c>
      <c r="AY30" s="21" t="str">
        <f>IF(AND($AH30=AY$10,'Datos proporcionados'!$G81=TRUE),($E$16/$D$16),"")</f>
        <v/>
      </c>
      <c r="AZ30" s="21" t="str">
        <f>IF(AND($AH30=AZ$10,'Datos proporcionados'!$G81=TRUE),($E$16/$D$16),"")</f>
        <v/>
      </c>
      <c r="BA30" s="21" t="str">
        <f>IF(AND($AH30=BA$10,'Datos proporcionados'!$G81=TRUE),($E$16/$D$16),"")</f>
        <v/>
      </c>
      <c r="BB30" s="21" t="str">
        <f>IF(AND($AH30=BB$10,'Datos proporcionados'!$G81=TRUE),($E$16/$D$16),"")</f>
        <v/>
      </c>
      <c r="BC30" s="21" t="str">
        <f>IF(AND($AH30=BC$10,'Datos proporcionados'!$G81=TRUE),($E$16/$D$16),"")</f>
        <v/>
      </c>
      <c r="BD30" s="21" t="str">
        <f>IF(AND($AH30=BD$10,'Datos proporcionados'!$G81=TRUE),($E$16/$D$16),"")</f>
        <v/>
      </c>
      <c r="BE30" s="21" t="str">
        <f>IF(AND($AH30=BE$10,'Datos proporcionados'!$G81=TRUE),($E$16/$D$16),"")</f>
        <v/>
      </c>
      <c r="BF30" s="21" t="str">
        <f>IF(AND($AH30=BF$10,'Datos proporcionados'!$G81=TRUE),($E$16/$D$16),"")</f>
        <v/>
      </c>
      <c r="BG30" s="21" t="str">
        <f>IF(AND($AH30=BG$10,'Datos proporcionados'!$G81=TRUE),($E$16/$D$16),"")</f>
        <v/>
      </c>
      <c r="BH30" s="21" t="str">
        <f>IF(AND($AH30=BH$10,'Datos proporcionados'!$G81=TRUE),($E$16/$D$16),"")</f>
        <v/>
      </c>
      <c r="BI30" s="21" t="str">
        <f>IF(AND($AH30=BI$10,'Datos proporcionados'!$G81=TRUE),($E$16/$D$16),"")</f>
        <v/>
      </c>
      <c r="BJ30" s="21" t="str">
        <f>IF(AND($AH30=BJ$10,'Datos proporcionados'!$G81=TRUE),($E$16/$D$16),"")</f>
        <v/>
      </c>
      <c r="BK30" s="21" t="str">
        <f>IF(AND($AH30=BK$10,'Datos proporcionados'!$G81=TRUE),($E$16/$D$16),"")</f>
        <v/>
      </c>
      <c r="BL30" s="21" t="str">
        <f>IF(AND($AH30=BL$10,'Datos proporcionados'!$G81=TRUE),($E$16/$D$16),"")</f>
        <v/>
      </c>
      <c r="BM30" s="21" t="str">
        <f>IF(AND($AH30=BM$10,'Datos proporcionados'!$G81=TRUE),($E$16/$D$16),"")</f>
        <v/>
      </c>
      <c r="BN30" s="21" t="str">
        <f>IF(AND($AH30=BN$10,'Datos proporcionados'!$G81=TRUE),($E$16/$D$16),"")</f>
        <v/>
      </c>
      <c r="BO30" s="21" t="str">
        <f>IF(AND($AH30=BO$10,'Datos proporcionados'!$G81=TRUE),($E$16/$D$16),"")</f>
        <v/>
      </c>
      <c r="BP30" s="21" t="str">
        <f>IF(AND($AH30=BP$10,'Datos proporcionados'!$G81=TRUE),($E$16/$D$16),"")</f>
        <v/>
      </c>
      <c r="BQ30" s="21" t="str">
        <f>IF(AND($AH30=BQ$10,'Datos proporcionados'!$G81=TRUE),($E$16/$D$16),"")</f>
        <v/>
      </c>
      <c r="BR30" s="21" t="str">
        <f>IF(AND($AH30=BR$10,'Datos proporcionados'!$G81=TRUE),($E$16/$D$16),"")</f>
        <v/>
      </c>
      <c r="BS30" s="21" t="str">
        <f>IF(AND($AH30=BS$10,'Datos proporcionados'!$G81=TRUE),($E$16/$D$16),"")</f>
        <v/>
      </c>
      <c r="BT30" s="21" t="str">
        <f>IF(AND($AH30=BT$10,'Datos proporcionados'!$G81=TRUE),($E$16/$D$16),"")</f>
        <v/>
      </c>
      <c r="BU30" s="21" t="str">
        <f>IF(AND($AH30=BU$10,'Datos proporcionados'!$G81=TRUE),($E$16/$D$16),"")</f>
        <v/>
      </c>
      <c r="BV30" s="21" t="str">
        <f>IF(AND($AH30=BV$10,'Datos proporcionados'!$G81=TRUE),($E$16/$D$16),"")</f>
        <v/>
      </c>
    </row>
    <row r="31" spans="2:74" x14ac:dyDescent="0.25">
      <c r="B31" t="s">
        <v>83</v>
      </c>
      <c r="C31" s="13" cm="1">
        <f t="array" ref="C31">SUMPRODUCT(('Datos proporcionados'!F83:F87&lt;&gt;"")*('Datos proporcionados'!H83:H87=TRUE))</f>
        <v>0</v>
      </c>
      <c r="D31" s="13">
        <f>COUNTA('Datos proporcionados'!F83:F87)</f>
        <v>0</v>
      </c>
      <c r="E31" s="14">
        <f t="shared" si="20"/>
        <v>0</v>
      </c>
      <c r="F31" s="14">
        <f t="shared" si="21"/>
        <v>0</v>
      </c>
      <c r="G31" s="14">
        <f t="shared" si="22"/>
        <v>0</v>
      </c>
      <c r="H31" s="14">
        <f t="shared" si="23"/>
        <v>0</v>
      </c>
      <c r="I31" s="14">
        <f t="shared" si="24"/>
        <v>0</v>
      </c>
      <c r="J31" s="14"/>
      <c r="K31" s="14">
        <f t="shared" si="25"/>
        <v>0</v>
      </c>
      <c r="L31" s="14">
        <f t="shared" si="26"/>
        <v>0</v>
      </c>
      <c r="M31" s="14">
        <f t="shared" si="27"/>
        <v>0</v>
      </c>
      <c r="N31" s="14">
        <f t="shared" si="28"/>
        <v>0</v>
      </c>
      <c r="O31" s="14">
        <f t="shared" si="29"/>
        <v>0</v>
      </c>
      <c r="P31" s="14"/>
      <c r="Q31" s="14">
        <f t="shared" si="30"/>
        <v>0</v>
      </c>
      <c r="R31" s="14">
        <f t="shared" si="31"/>
        <v>0</v>
      </c>
      <c r="S31" s="14">
        <f t="shared" si="32"/>
        <v>0</v>
      </c>
      <c r="T31" s="14">
        <f t="shared" si="33"/>
        <v>0</v>
      </c>
      <c r="U31" s="14"/>
      <c r="V31" s="14">
        <f t="shared" si="34"/>
        <v>0</v>
      </c>
      <c r="W31" s="14">
        <f t="shared" si="35"/>
        <v>0</v>
      </c>
      <c r="X31" s="14">
        <f t="shared" si="36"/>
        <v>0</v>
      </c>
      <c r="Y31" s="14"/>
      <c r="Z31" s="14">
        <f t="shared" si="37"/>
        <v>0</v>
      </c>
      <c r="AA31" s="14">
        <f t="shared" si="38"/>
        <v>0</v>
      </c>
      <c r="AB31" s="14"/>
      <c r="AC31" s="14">
        <f t="shared" si="39"/>
        <v>0</v>
      </c>
      <c r="AE31" s="22" cm="1">
        <f t="array" ref="AE31">IF(AND(COUNTA('Datos proporcionados'!F83:F87)=SUMPRODUCT(--(NOT(ISBLANK('Datos proporcionados'!F83:F87))),--('Datos proporcionados'!H83:H87))),E31,0)</f>
        <v>0</v>
      </c>
      <c r="AG31" s="242" t="s">
        <v>92</v>
      </c>
      <c r="AH31" s="23" t="str">
        <f>UPPER('Datos proporcionados'!F83)</f>
        <v/>
      </c>
      <c r="AI31" s="18" t="str">
        <f>IF(AND($AH31=AI$10,'Datos proporcionados'!$G83=TRUE),($E$17/$D$17),"")</f>
        <v/>
      </c>
      <c r="AJ31" s="18" t="str">
        <f>IF(AND($AH31=AJ$10,'Datos proporcionados'!$G83=TRUE),($E$17/$D$17),"")</f>
        <v/>
      </c>
      <c r="AK31" s="18" t="str">
        <f>IF(AND($AH31=AK$10,'Datos proporcionados'!$G83=TRUE),($E$17/$D$17),"")</f>
        <v/>
      </c>
      <c r="AL31" s="18" t="str">
        <f>IF(AND($AH31=AL$10,'Datos proporcionados'!$G83=TRUE),($E$17/$D$17),"")</f>
        <v/>
      </c>
      <c r="AM31" s="18" t="str">
        <f>IF(AND($AH31=AM$10,'Datos proporcionados'!$G83=TRUE),($E$17/$D$17),"")</f>
        <v/>
      </c>
      <c r="AN31" s="18" t="str">
        <f>IF(AND($AH31=AN$10,'Datos proporcionados'!$G83=TRUE),($E$17/$D$17),"")</f>
        <v/>
      </c>
      <c r="AO31" s="18" t="str">
        <f>IF(AND($AH31=AO$10,'Datos proporcionados'!$G83=TRUE),($E$17/$D$17),"")</f>
        <v/>
      </c>
      <c r="AP31" s="18" t="str">
        <f>IF(AND($AH31=AP$10,'Datos proporcionados'!$G83=TRUE),($E$17/$D$17),"")</f>
        <v/>
      </c>
      <c r="AQ31" s="18" t="str">
        <f>IF(AND($AH31=AQ$10,'Datos proporcionados'!$G83=TRUE),($E$17/$D$17),"")</f>
        <v/>
      </c>
      <c r="AR31" s="18" t="str">
        <f>IF(AND($AH31=AR$10,'Datos proporcionados'!$G83=TRUE),($E$17/$D$17),"")</f>
        <v/>
      </c>
      <c r="AS31" s="18" t="str">
        <f>IF(AND($AH31=AS$10,'Datos proporcionados'!$G83=TRUE),($E$17/$D$17),"")</f>
        <v/>
      </c>
      <c r="AT31" s="18" t="str">
        <f>IF(AND($AH31=AT$10,'Datos proporcionados'!$G83=TRUE),($E$17/$D$17),"")</f>
        <v/>
      </c>
      <c r="AU31" s="18" t="str">
        <f>IF(AND($AH31=AU$10,'Datos proporcionados'!$G83=TRUE),($E$17/$D$17),"")</f>
        <v/>
      </c>
      <c r="AV31" s="18" t="str">
        <f>IF(AND($AH31=AV$10,'Datos proporcionados'!$G83=TRUE),($E$17/$D$17),"")</f>
        <v/>
      </c>
      <c r="AW31" s="18" t="str">
        <f>IF(AND($AH31=AW$10,'Datos proporcionados'!$G83=TRUE),($E$17/$D$17),"")</f>
        <v/>
      </c>
      <c r="AX31" s="18" t="str">
        <f>IF(AND($AH31=AX$10,'Datos proporcionados'!$G83=TRUE),($E$17/$D$17),"")</f>
        <v/>
      </c>
      <c r="AY31" s="18" t="str">
        <f>IF(AND($AH31=AY$10,'Datos proporcionados'!$G83=TRUE),($E$17/$D$17),"")</f>
        <v/>
      </c>
      <c r="AZ31" s="18" t="str">
        <f>IF(AND($AH31=AZ$10,'Datos proporcionados'!$G83=TRUE),($E$17/$D$17),"")</f>
        <v/>
      </c>
      <c r="BA31" s="18" t="str">
        <f>IF(AND($AH31=BA$10,'Datos proporcionados'!$G83=TRUE),($E$17/$D$17),"")</f>
        <v/>
      </c>
      <c r="BB31" s="18" t="str">
        <f>IF(AND($AH31=BB$10,'Datos proporcionados'!$G83=TRUE),($E$17/$D$17),"")</f>
        <v/>
      </c>
      <c r="BC31" s="18" t="str">
        <f>IF(AND($AH31=BC$10,'Datos proporcionados'!$G83=TRUE),($E$17/$D$17),"")</f>
        <v/>
      </c>
      <c r="BD31" s="18" t="str">
        <f>IF(AND($AH31=BD$10,'Datos proporcionados'!$G83=TRUE),($E$17/$D$17),"")</f>
        <v/>
      </c>
      <c r="BE31" s="18" t="str">
        <f>IF(AND($AH31=BE$10,'Datos proporcionados'!$G83=TRUE),($E$17/$D$17),"")</f>
        <v/>
      </c>
      <c r="BF31" s="18" t="str">
        <f>IF(AND($AH31=BF$10,'Datos proporcionados'!$G83=TRUE),($E$17/$D$17),"")</f>
        <v/>
      </c>
      <c r="BG31" s="18" t="str">
        <f>IF(AND($AH31=BG$10,'Datos proporcionados'!$G83=TRUE),($E$17/$D$17),"")</f>
        <v/>
      </c>
      <c r="BH31" s="18" t="str">
        <f>IF(AND($AH31=BH$10,'Datos proporcionados'!$G83=TRUE),($E$17/$D$17),"")</f>
        <v/>
      </c>
      <c r="BI31" s="18" t="str">
        <f>IF(AND($AH31=BI$10,'Datos proporcionados'!$G83=TRUE),($E$17/$D$17),"")</f>
        <v/>
      </c>
      <c r="BJ31" s="18" t="str">
        <f>IF(AND($AH31=BJ$10,'Datos proporcionados'!$G83=TRUE),($E$17/$D$17),"")</f>
        <v/>
      </c>
      <c r="BK31" s="18" t="str">
        <f>IF(AND($AH31=BK$10,'Datos proporcionados'!$G83=TRUE),($E$17/$D$17),"")</f>
        <v/>
      </c>
      <c r="BL31" s="18" t="str">
        <f>IF(AND($AH31=BL$10,'Datos proporcionados'!$G83=TRUE),($E$17/$D$17),"")</f>
        <v/>
      </c>
      <c r="BM31" s="18" t="str">
        <f>IF(AND($AH31=BM$10,'Datos proporcionados'!$G83=TRUE),($E$17/$D$17),"")</f>
        <v/>
      </c>
      <c r="BN31" s="18" t="str">
        <f>IF(AND($AH31=BN$10,'Datos proporcionados'!$G83=TRUE),($E$17/$D$17),"")</f>
        <v/>
      </c>
      <c r="BO31" s="18" t="str">
        <f>IF(AND($AH31=BO$10,'Datos proporcionados'!$G83=TRUE),($E$17/$D$17),"")</f>
        <v/>
      </c>
      <c r="BP31" s="18" t="str">
        <f>IF(AND($AH31=BP$10,'Datos proporcionados'!$G83=TRUE),($E$17/$D$17),"")</f>
        <v/>
      </c>
      <c r="BQ31" s="18" t="str">
        <f>IF(AND($AH31=BQ$10,'Datos proporcionados'!$G83=TRUE),($E$17/$D$17),"")</f>
        <v/>
      </c>
      <c r="BR31" s="18" t="str">
        <f>IF(AND($AH31=BR$10,'Datos proporcionados'!$G83=TRUE),($E$17/$D$17),"")</f>
        <v/>
      </c>
      <c r="BS31" s="18" t="str">
        <f>IF(AND($AH31=BS$10,'Datos proporcionados'!$G83=TRUE),($E$17/$D$17),"")</f>
        <v/>
      </c>
      <c r="BT31" s="18" t="str">
        <f>IF(AND($AH31=BT$10,'Datos proporcionados'!$G83=TRUE),($E$17/$D$17),"")</f>
        <v/>
      </c>
      <c r="BU31" s="18" t="str">
        <f>IF(AND($AH31=BU$10,'Datos proporcionados'!$G83=TRUE),($E$17/$D$17),"")</f>
        <v/>
      </c>
      <c r="BV31" s="18" t="str">
        <f>IF(AND($AH31=BV$10,'Datos proporcionados'!$G83=TRUE),($E$17/$D$17),"")</f>
        <v/>
      </c>
    </row>
    <row r="32" spans="2:74" x14ac:dyDescent="0.25">
      <c r="B32" t="s">
        <v>85</v>
      </c>
      <c r="C32" s="13" cm="1">
        <f t="array" ref="C32">SUMPRODUCT(('Datos proporcionados'!F95:F99&lt;&gt;"")*('Datos proporcionados'!H95:H99=TRUE))</f>
        <v>0</v>
      </c>
      <c r="D32" s="13">
        <f>COUNTA('Datos proporcionados'!F95:F99)</f>
        <v>0</v>
      </c>
      <c r="E32" s="14">
        <f t="shared" si="20"/>
        <v>0</v>
      </c>
      <c r="F32" s="14">
        <f t="shared" si="21"/>
        <v>0</v>
      </c>
      <c r="G32" s="14">
        <f t="shared" si="22"/>
        <v>0</v>
      </c>
      <c r="H32" s="14">
        <f t="shared" si="23"/>
        <v>0</v>
      </c>
      <c r="I32" s="14">
        <f t="shared" si="24"/>
        <v>0</v>
      </c>
      <c r="J32" s="14"/>
      <c r="K32" s="14">
        <f t="shared" si="25"/>
        <v>0</v>
      </c>
      <c r="L32" s="14">
        <f t="shared" si="26"/>
        <v>0</v>
      </c>
      <c r="M32" s="14">
        <f t="shared" si="27"/>
        <v>0</v>
      </c>
      <c r="N32" s="14">
        <f t="shared" si="28"/>
        <v>0</v>
      </c>
      <c r="O32" s="14">
        <f t="shared" si="29"/>
        <v>0</v>
      </c>
      <c r="P32" s="14"/>
      <c r="Q32" s="14">
        <f t="shared" si="30"/>
        <v>0</v>
      </c>
      <c r="R32" s="14">
        <f t="shared" si="31"/>
        <v>0</v>
      </c>
      <c r="S32" s="14">
        <f t="shared" si="32"/>
        <v>0</v>
      </c>
      <c r="T32" s="14">
        <f t="shared" si="33"/>
        <v>0</v>
      </c>
      <c r="U32" s="14"/>
      <c r="V32" s="14">
        <f t="shared" si="34"/>
        <v>0</v>
      </c>
      <c r="W32" s="14">
        <f t="shared" si="35"/>
        <v>0</v>
      </c>
      <c r="X32" s="14">
        <f t="shared" si="36"/>
        <v>0</v>
      </c>
      <c r="Y32" s="14"/>
      <c r="Z32" s="14">
        <f t="shared" si="37"/>
        <v>0</v>
      </c>
      <c r="AA32" s="14">
        <f t="shared" si="38"/>
        <v>0</v>
      </c>
      <c r="AB32" s="14"/>
      <c r="AC32" s="14">
        <f t="shared" si="39"/>
        <v>0</v>
      </c>
      <c r="AE32" s="22" cm="1">
        <f t="array" ref="AE32">IF(AND(COUNTA('Datos proporcionados'!F64:F68)=SUMPRODUCT(--(NOT(ISBLANK('Datos proporcionados'!F64:F68))),--('Datos proporcionados'!H64:H68))),E32,0)</f>
        <v>0</v>
      </c>
      <c r="AG32" s="242"/>
      <c r="AH32" s="23" t="str">
        <f>UPPER('Datos proporcionados'!F84)</f>
        <v/>
      </c>
      <c r="AI32" s="18" t="str">
        <f>IF(AND($AH32=AI$10,'Datos proporcionados'!$G84=TRUE),($E$17/$D$17),"")</f>
        <v/>
      </c>
      <c r="AJ32" s="18" t="str">
        <f>IF(AND($AH32=AJ$10,'Datos proporcionados'!$G84=TRUE),($E$17/$D$17),"")</f>
        <v/>
      </c>
      <c r="AK32" s="18" t="str">
        <f>IF(AND($AH32=AK$10,'Datos proporcionados'!$G84=TRUE),($E$17/$D$17),"")</f>
        <v/>
      </c>
      <c r="AL32" s="18" t="str">
        <f>IF(AND($AH32=AL$10,'Datos proporcionados'!$G84=TRUE),($E$17/$D$17),"")</f>
        <v/>
      </c>
      <c r="AM32" s="18" t="str">
        <f>IF(AND($AH32=AM$10,'Datos proporcionados'!$G84=TRUE),($E$17/$D$17),"")</f>
        <v/>
      </c>
      <c r="AN32" s="18" t="str">
        <f>IF(AND($AH32=AN$10,'Datos proporcionados'!$G84=TRUE),($E$17/$D$17),"")</f>
        <v/>
      </c>
      <c r="AO32" s="18" t="str">
        <f>IF(AND($AH32=AO$10,'Datos proporcionados'!$G84=TRUE),($E$17/$D$17),"")</f>
        <v/>
      </c>
      <c r="AP32" s="18" t="str">
        <f>IF(AND($AH32=AP$10,'Datos proporcionados'!$G84=TRUE),($E$17/$D$17),"")</f>
        <v/>
      </c>
      <c r="AQ32" s="18" t="str">
        <f>IF(AND($AH32=AQ$10,'Datos proporcionados'!$G84=TRUE),($E$17/$D$17),"")</f>
        <v/>
      </c>
      <c r="AR32" s="18" t="str">
        <f>IF(AND($AH32=AR$10,'Datos proporcionados'!$G84=TRUE),($E$17/$D$17),"")</f>
        <v/>
      </c>
      <c r="AS32" s="18" t="str">
        <f>IF(AND($AH32=AS$10,'Datos proporcionados'!$G84=TRUE),($E$17/$D$17),"")</f>
        <v/>
      </c>
      <c r="AT32" s="18" t="str">
        <f>IF(AND($AH32=AT$10,'Datos proporcionados'!$G84=TRUE),($E$17/$D$17),"")</f>
        <v/>
      </c>
      <c r="AU32" s="18" t="str">
        <f>IF(AND($AH32=AU$10,'Datos proporcionados'!$G84=TRUE),($E$17/$D$17),"")</f>
        <v/>
      </c>
      <c r="AV32" s="18" t="str">
        <f>IF(AND($AH32=AV$10,'Datos proporcionados'!$G84=TRUE),($E$17/$D$17),"")</f>
        <v/>
      </c>
      <c r="AW32" s="18" t="str">
        <f>IF(AND($AH32=AW$10,'Datos proporcionados'!$G84=TRUE),($E$17/$D$17),"")</f>
        <v/>
      </c>
      <c r="AX32" s="18" t="str">
        <f>IF(AND($AH32=AX$10,'Datos proporcionados'!$G84=TRUE),($E$17/$D$17),"")</f>
        <v/>
      </c>
      <c r="AY32" s="18" t="str">
        <f>IF(AND($AH32=AY$10,'Datos proporcionados'!$G84=TRUE),($E$17/$D$17),"")</f>
        <v/>
      </c>
      <c r="AZ32" s="18" t="str">
        <f>IF(AND($AH32=AZ$10,'Datos proporcionados'!$G84=TRUE),($E$17/$D$17),"")</f>
        <v/>
      </c>
      <c r="BA32" s="18" t="str">
        <f>IF(AND($AH32=BA$10,'Datos proporcionados'!$G84=TRUE),($E$17/$D$17),"")</f>
        <v/>
      </c>
      <c r="BB32" s="18" t="str">
        <f>IF(AND($AH32=BB$10,'Datos proporcionados'!$G84=TRUE),($E$17/$D$17),"")</f>
        <v/>
      </c>
      <c r="BC32" s="18" t="str">
        <f>IF(AND($AH32=BC$10,'Datos proporcionados'!$G84=TRUE),($E$17/$D$17),"")</f>
        <v/>
      </c>
      <c r="BD32" s="18" t="str">
        <f>IF(AND($AH32=BD$10,'Datos proporcionados'!$G84=TRUE),($E$17/$D$17),"")</f>
        <v/>
      </c>
      <c r="BE32" s="18" t="str">
        <f>IF(AND($AH32=BE$10,'Datos proporcionados'!$G84=TRUE),($E$17/$D$17),"")</f>
        <v/>
      </c>
      <c r="BF32" s="18" t="str">
        <f>IF(AND($AH32=BF$10,'Datos proporcionados'!$G84=TRUE),($E$17/$D$17),"")</f>
        <v/>
      </c>
      <c r="BG32" s="18" t="str">
        <f>IF(AND($AH32=BG$10,'Datos proporcionados'!$G84=TRUE),($E$17/$D$17),"")</f>
        <v/>
      </c>
      <c r="BH32" s="18" t="str">
        <f>IF(AND($AH32=BH$10,'Datos proporcionados'!$G84=TRUE),($E$17/$D$17),"")</f>
        <v/>
      </c>
      <c r="BI32" s="18" t="str">
        <f>IF(AND($AH32=BI$10,'Datos proporcionados'!$G84=TRUE),($E$17/$D$17),"")</f>
        <v/>
      </c>
      <c r="BJ32" s="18" t="str">
        <f>IF(AND($AH32=BJ$10,'Datos proporcionados'!$G84=TRUE),($E$17/$D$17),"")</f>
        <v/>
      </c>
      <c r="BK32" s="18" t="str">
        <f>IF(AND($AH32=BK$10,'Datos proporcionados'!$G84=TRUE),($E$17/$D$17),"")</f>
        <v/>
      </c>
      <c r="BL32" s="18" t="str">
        <f>IF(AND($AH32=BL$10,'Datos proporcionados'!$G84=TRUE),($E$17/$D$17),"")</f>
        <v/>
      </c>
      <c r="BM32" s="18" t="str">
        <f>IF(AND($AH32=BM$10,'Datos proporcionados'!$G84=TRUE),($E$17/$D$17),"")</f>
        <v/>
      </c>
      <c r="BN32" s="18" t="str">
        <f>IF(AND($AH32=BN$10,'Datos proporcionados'!$G84=TRUE),($E$17/$D$17),"")</f>
        <v/>
      </c>
      <c r="BO32" s="18" t="str">
        <f>IF(AND($AH32=BO$10,'Datos proporcionados'!$G84=TRUE),($E$17/$D$17),"")</f>
        <v/>
      </c>
      <c r="BP32" s="18" t="str">
        <f>IF(AND($AH32=BP$10,'Datos proporcionados'!$G84=TRUE),($E$17/$D$17),"")</f>
        <v/>
      </c>
      <c r="BQ32" s="18" t="str">
        <f>IF(AND($AH32=BQ$10,'Datos proporcionados'!$G84=TRUE),($E$17/$D$17),"")</f>
        <v/>
      </c>
      <c r="BR32" s="18" t="str">
        <f>IF(AND($AH32=BR$10,'Datos proporcionados'!$G84=TRUE),($E$17/$D$17),"")</f>
        <v/>
      </c>
      <c r="BS32" s="18" t="str">
        <f>IF(AND($AH32=BS$10,'Datos proporcionados'!$G84=TRUE),($E$17/$D$17),"")</f>
        <v/>
      </c>
      <c r="BT32" s="18" t="str">
        <f>IF(AND($AH32=BT$10,'Datos proporcionados'!$G84=TRUE),($E$17/$D$17),"")</f>
        <v/>
      </c>
      <c r="BU32" s="18" t="str">
        <f>IF(AND($AH32=BU$10,'Datos proporcionados'!$G84=TRUE),($E$17/$D$17),"")</f>
        <v/>
      </c>
      <c r="BV32" s="18" t="str">
        <f>IF(AND($AH32=BV$10,'Datos proporcionados'!$G84=TRUE),($E$17/$D$17),"")</f>
        <v/>
      </c>
    </row>
    <row r="33" spans="2:74" x14ac:dyDescent="0.25">
      <c r="B33" t="s">
        <v>93</v>
      </c>
      <c r="C33" s="13">
        <f>COUNTA('Datos proporcionados'!F101:F105)</f>
        <v>0</v>
      </c>
      <c r="D33" s="13">
        <f>COUNTIF('Datos proporcionados'!H101:H105,TRUE)</f>
        <v>0</v>
      </c>
      <c r="E33" s="14">
        <f>IF(AND(D33=C33,C33=5),K33,F33)</f>
        <v>0</v>
      </c>
      <c r="F33" s="14">
        <f t="shared" si="21"/>
        <v>0</v>
      </c>
      <c r="G33" s="14">
        <f t="shared" si="22"/>
        <v>0</v>
      </c>
      <c r="H33" s="14">
        <f t="shared" si="23"/>
        <v>0</v>
      </c>
      <c r="I33" s="14">
        <f t="shared" si="24"/>
        <v>0</v>
      </c>
      <c r="J33" s="14"/>
      <c r="K33" s="14">
        <f t="shared" si="25"/>
        <v>0</v>
      </c>
      <c r="L33" s="14">
        <f t="shared" si="26"/>
        <v>0</v>
      </c>
      <c r="M33" s="14">
        <f t="shared" si="27"/>
        <v>0</v>
      </c>
      <c r="N33" s="14">
        <f t="shared" si="28"/>
        <v>0</v>
      </c>
      <c r="O33" s="14">
        <f t="shared" si="29"/>
        <v>0</v>
      </c>
      <c r="P33" s="14"/>
      <c r="Q33" s="14">
        <f t="shared" si="30"/>
        <v>0</v>
      </c>
      <c r="R33" s="14">
        <f t="shared" si="31"/>
        <v>0</v>
      </c>
      <c r="S33" s="14">
        <f t="shared" si="32"/>
        <v>0</v>
      </c>
      <c r="T33" s="14">
        <f t="shared" si="33"/>
        <v>0</v>
      </c>
      <c r="U33" s="14"/>
      <c r="V33" s="14">
        <f t="shared" si="34"/>
        <v>0</v>
      </c>
      <c r="W33" s="14">
        <f t="shared" si="35"/>
        <v>0</v>
      </c>
      <c r="X33" s="14">
        <f t="shared" si="36"/>
        <v>0</v>
      </c>
      <c r="Y33" s="14"/>
      <c r="Z33" s="14">
        <f t="shared" si="37"/>
        <v>0</v>
      </c>
      <c r="AA33" s="14">
        <f t="shared" si="38"/>
        <v>0</v>
      </c>
      <c r="AB33" s="14"/>
      <c r="AC33" s="14">
        <f t="shared" si="39"/>
        <v>0</v>
      </c>
      <c r="AE33" s="22" cm="1">
        <f t="array" ref="AE33">IF(AND(COUNTA('Datos proporcionados'!F101:F105)=SUMPRODUCT(--(NOT(ISBLANK('Datos proporcionados'!F101:F105))),--('Datos proporcionados'!H101:H105))),E33,0)</f>
        <v>0</v>
      </c>
      <c r="AG33" s="242"/>
      <c r="AH33" s="23" t="str">
        <f>UPPER('Datos proporcionados'!F85)</f>
        <v/>
      </c>
      <c r="AI33" s="18" t="str">
        <f>IF(AND($AH33=AI$10,'Datos proporcionados'!$G85=TRUE),($E$17/$D$17),"")</f>
        <v/>
      </c>
      <c r="AJ33" s="18" t="str">
        <f>IF(AND($AH33=AJ$10,'Datos proporcionados'!$G85=TRUE),($E$17/$D$17),"")</f>
        <v/>
      </c>
      <c r="AK33" s="18" t="str">
        <f>IF(AND($AH33=AK$10,'Datos proporcionados'!$G85=TRUE),($E$17/$D$17),"")</f>
        <v/>
      </c>
      <c r="AL33" s="18" t="str">
        <f>IF(AND($AH33=AL$10,'Datos proporcionados'!$G85=TRUE),($E$17/$D$17),"")</f>
        <v/>
      </c>
      <c r="AM33" s="18" t="str">
        <f>IF(AND($AH33=AM$10,'Datos proporcionados'!$G85=TRUE),($E$17/$D$17),"")</f>
        <v/>
      </c>
      <c r="AN33" s="18" t="str">
        <f>IF(AND($AH33=AN$10,'Datos proporcionados'!$G85=TRUE),($E$17/$D$17),"")</f>
        <v/>
      </c>
      <c r="AO33" s="18" t="str">
        <f>IF(AND($AH33=AO$10,'Datos proporcionados'!$G85=TRUE),($E$17/$D$17),"")</f>
        <v/>
      </c>
      <c r="AP33" s="18" t="str">
        <f>IF(AND($AH33=AP$10,'Datos proporcionados'!$G85=TRUE),($E$17/$D$17),"")</f>
        <v/>
      </c>
      <c r="AQ33" s="18" t="str">
        <f>IF(AND($AH33=AQ$10,'Datos proporcionados'!$G85=TRUE),($E$17/$D$17),"")</f>
        <v/>
      </c>
      <c r="AR33" s="18" t="str">
        <f>IF(AND($AH33=AR$10,'Datos proporcionados'!$G85=TRUE),($E$17/$D$17),"")</f>
        <v/>
      </c>
      <c r="AS33" s="18" t="str">
        <f>IF(AND($AH33=AS$10,'Datos proporcionados'!$G85=TRUE),($E$17/$D$17),"")</f>
        <v/>
      </c>
      <c r="AT33" s="18" t="str">
        <f>IF(AND($AH33=AT$10,'Datos proporcionados'!$G85=TRUE),($E$17/$D$17),"")</f>
        <v/>
      </c>
      <c r="AU33" s="18" t="str">
        <f>IF(AND($AH33=AU$10,'Datos proporcionados'!$G85=TRUE),($E$17/$D$17),"")</f>
        <v/>
      </c>
      <c r="AV33" s="18" t="str">
        <f>IF(AND($AH33=AV$10,'Datos proporcionados'!$G85=TRUE),($E$17/$D$17),"")</f>
        <v/>
      </c>
      <c r="AW33" s="18" t="str">
        <f>IF(AND($AH33=AW$10,'Datos proporcionados'!$G85=TRUE),($E$17/$D$17),"")</f>
        <v/>
      </c>
      <c r="AX33" s="18" t="str">
        <f>IF(AND($AH33=AX$10,'Datos proporcionados'!$G85=TRUE),($E$17/$D$17),"")</f>
        <v/>
      </c>
      <c r="AY33" s="18" t="str">
        <f>IF(AND($AH33=AY$10,'Datos proporcionados'!$G85=TRUE),($E$17/$D$17),"")</f>
        <v/>
      </c>
      <c r="AZ33" s="18" t="str">
        <f>IF(AND($AH33=AZ$10,'Datos proporcionados'!$G85=TRUE),($E$17/$D$17),"")</f>
        <v/>
      </c>
      <c r="BA33" s="18" t="str">
        <f>IF(AND($AH33=BA$10,'Datos proporcionados'!$G85=TRUE),($E$17/$D$17),"")</f>
        <v/>
      </c>
      <c r="BB33" s="18" t="str">
        <f>IF(AND($AH33=BB$10,'Datos proporcionados'!$G85=TRUE),($E$17/$D$17),"")</f>
        <v/>
      </c>
      <c r="BC33" s="18" t="str">
        <f>IF(AND($AH33=BC$10,'Datos proporcionados'!$G85=TRUE),($E$17/$D$17),"")</f>
        <v/>
      </c>
      <c r="BD33" s="18" t="str">
        <f>IF(AND($AH33=BD$10,'Datos proporcionados'!$G85=TRUE),($E$17/$D$17),"")</f>
        <v/>
      </c>
      <c r="BE33" s="18" t="str">
        <f>IF(AND($AH33=BE$10,'Datos proporcionados'!$G85=TRUE),($E$17/$D$17),"")</f>
        <v/>
      </c>
      <c r="BF33" s="18" t="str">
        <f>IF(AND($AH33=BF$10,'Datos proporcionados'!$G85=TRUE),($E$17/$D$17),"")</f>
        <v/>
      </c>
      <c r="BG33" s="18" t="str">
        <f>IF(AND($AH33=BG$10,'Datos proporcionados'!$G85=TRUE),($E$17/$D$17),"")</f>
        <v/>
      </c>
      <c r="BH33" s="18" t="str">
        <f>IF(AND($AH33=BH$10,'Datos proporcionados'!$G85=TRUE),($E$17/$D$17),"")</f>
        <v/>
      </c>
      <c r="BI33" s="18" t="str">
        <f>IF(AND($AH33=BI$10,'Datos proporcionados'!$G85=TRUE),($E$17/$D$17),"")</f>
        <v/>
      </c>
      <c r="BJ33" s="18" t="str">
        <f>IF(AND($AH33=BJ$10,'Datos proporcionados'!$G85=TRUE),($E$17/$D$17),"")</f>
        <v/>
      </c>
      <c r="BK33" s="18" t="str">
        <f>IF(AND($AH33=BK$10,'Datos proporcionados'!$G85=TRUE),($E$17/$D$17),"")</f>
        <v/>
      </c>
      <c r="BL33" s="18" t="str">
        <f>IF(AND($AH33=BL$10,'Datos proporcionados'!$G85=TRUE),($E$17/$D$17),"")</f>
        <v/>
      </c>
      <c r="BM33" s="18" t="str">
        <f>IF(AND($AH33=BM$10,'Datos proporcionados'!$G85=TRUE),($E$17/$D$17),"")</f>
        <v/>
      </c>
      <c r="BN33" s="18" t="str">
        <f>IF(AND($AH33=BN$10,'Datos proporcionados'!$G85=TRUE),($E$17/$D$17),"")</f>
        <v/>
      </c>
      <c r="BO33" s="18" t="str">
        <f>IF(AND($AH33=BO$10,'Datos proporcionados'!$G85=TRUE),($E$17/$D$17),"")</f>
        <v/>
      </c>
      <c r="BP33" s="18" t="str">
        <f>IF(AND($AH33=BP$10,'Datos proporcionados'!$G85=TRUE),($E$17/$D$17),"")</f>
        <v/>
      </c>
      <c r="BQ33" s="18" t="str">
        <f>IF(AND($AH33=BQ$10,'Datos proporcionados'!$G85=TRUE),($E$17/$D$17),"")</f>
        <v/>
      </c>
      <c r="BR33" s="18" t="str">
        <f>IF(AND($AH33=BR$10,'Datos proporcionados'!$G85=TRUE),($E$17/$D$17),"")</f>
        <v/>
      </c>
      <c r="BS33" s="18" t="str">
        <f>IF(AND($AH33=BS$10,'Datos proporcionados'!$G85=TRUE),($E$17/$D$17),"")</f>
        <v/>
      </c>
      <c r="BT33" s="18" t="str">
        <f>IF(AND($AH33=BT$10,'Datos proporcionados'!$G85=TRUE),($E$17/$D$17),"")</f>
        <v/>
      </c>
      <c r="BU33" s="18" t="str">
        <f>IF(AND($AH33=BU$10,'Datos proporcionados'!$G85=TRUE),($E$17/$D$17),"")</f>
        <v/>
      </c>
      <c r="BV33" s="18" t="str">
        <f>IF(AND($AH33=BV$10,'Datos proporcionados'!$G85=TRUE),($E$17/$D$17),"")</f>
        <v/>
      </c>
    </row>
    <row r="34" spans="2:74" x14ac:dyDescent="0.25">
      <c r="B34" t="s">
        <v>86</v>
      </c>
      <c r="C34" s="13">
        <f>COUNTA('Datos proporcionados'!F107:F111)</f>
        <v>0</v>
      </c>
      <c r="D34" s="13" cm="1">
        <f t="array" ref="D34">SUMPRODUCT(('Datos proporcionados'!F107:F111&lt;&gt;"")*('Datos proporcionados'!H107:H111=TRUE))</f>
        <v>0</v>
      </c>
      <c r="E34" s="14">
        <f t="shared" si="20"/>
        <v>0</v>
      </c>
      <c r="F34" s="14">
        <f t="shared" si="21"/>
        <v>0</v>
      </c>
      <c r="G34" s="14">
        <f t="shared" si="22"/>
        <v>0</v>
      </c>
      <c r="H34" s="14">
        <f t="shared" si="23"/>
        <v>0</v>
      </c>
      <c r="I34" s="14">
        <f t="shared" si="24"/>
        <v>0</v>
      </c>
      <c r="J34" s="14"/>
      <c r="K34" s="14">
        <f t="shared" si="25"/>
        <v>0</v>
      </c>
      <c r="L34" s="14">
        <f t="shared" si="26"/>
        <v>0</v>
      </c>
      <c r="M34" s="14">
        <f t="shared" si="27"/>
        <v>0</v>
      </c>
      <c r="N34" s="14">
        <f t="shared" si="28"/>
        <v>0</v>
      </c>
      <c r="O34" s="14">
        <f t="shared" si="29"/>
        <v>0</v>
      </c>
      <c r="P34" s="14"/>
      <c r="Q34" s="14">
        <f t="shared" si="30"/>
        <v>0</v>
      </c>
      <c r="R34" s="14">
        <f t="shared" si="31"/>
        <v>0</v>
      </c>
      <c r="S34" s="14">
        <f t="shared" si="32"/>
        <v>0</v>
      </c>
      <c r="T34" s="14">
        <f t="shared" si="33"/>
        <v>0</v>
      </c>
      <c r="U34" s="14"/>
      <c r="V34" s="14">
        <f t="shared" si="34"/>
        <v>0</v>
      </c>
      <c r="W34" s="14">
        <f t="shared" si="35"/>
        <v>0</v>
      </c>
      <c r="X34" s="14">
        <f t="shared" si="36"/>
        <v>0</v>
      </c>
      <c r="Y34" s="14"/>
      <c r="Z34" s="14">
        <f t="shared" si="37"/>
        <v>0</v>
      </c>
      <c r="AA34" s="14">
        <f t="shared" si="38"/>
        <v>0</v>
      </c>
      <c r="AB34" s="14"/>
      <c r="AC34" s="14">
        <f t="shared" si="39"/>
        <v>0</v>
      </c>
      <c r="AE34" s="22" cm="1">
        <f t="array" ref="AE34">IF(AND(COUNTA('Datos proporcionados'!F107:F111)=SUMPRODUCT(--(NOT(ISBLANK('Datos proporcionados'!F107:F111))),--('Datos proporcionados'!H107:H111))),E34,0)</f>
        <v>0</v>
      </c>
      <c r="AG34" s="242"/>
      <c r="AH34" s="23" t="str">
        <f>UPPER('Datos proporcionados'!F86)</f>
        <v/>
      </c>
      <c r="AI34" s="18" t="str">
        <f>IF(AND($AH34=AI$10,'Datos proporcionados'!$G86=TRUE),($E$17/$D$17),"")</f>
        <v/>
      </c>
      <c r="AJ34" s="18" t="str">
        <f>IF(AND($AH34=AJ$10,'Datos proporcionados'!$G86=TRUE),($E$17/$D$17),"")</f>
        <v/>
      </c>
      <c r="AK34" s="18" t="str">
        <f>IF(AND($AH34=AK$10,'Datos proporcionados'!$G86=TRUE),($E$17/$D$17),"")</f>
        <v/>
      </c>
      <c r="AL34" s="18" t="str">
        <f>IF(AND($AH34=AL$10,'Datos proporcionados'!$G86=TRUE),($E$17/$D$17),"")</f>
        <v/>
      </c>
      <c r="AM34" s="18" t="str">
        <f>IF(AND($AH34=AM$10,'Datos proporcionados'!$G86=TRUE),($E$17/$D$17),"")</f>
        <v/>
      </c>
      <c r="AN34" s="18" t="str">
        <f>IF(AND($AH34=AN$10,'Datos proporcionados'!$G86=TRUE),($E$17/$D$17),"")</f>
        <v/>
      </c>
      <c r="AO34" s="18" t="str">
        <f>IF(AND($AH34=AO$10,'Datos proporcionados'!$G86=TRUE),($E$17/$D$17),"")</f>
        <v/>
      </c>
      <c r="AP34" s="18" t="str">
        <f>IF(AND($AH34=AP$10,'Datos proporcionados'!$G86=TRUE),($E$17/$D$17),"")</f>
        <v/>
      </c>
      <c r="AQ34" s="18" t="str">
        <f>IF(AND($AH34=AQ$10,'Datos proporcionados'!$G86=TRUE),($E$17/$D$17),"")</f>
        <v/>
      </c>
      <c r="AR34" s="18" t="str">
        <f>IF(AND($AH34=AR$10,'Datos proporcionados'!$G86=TRUE),($E$17/$D$17),"")</f>
        <v/>
      </c>
      <c r="AS34" s="18" t="str">
        <f>IF(AND($AH34=AS$10,'Datos proporcionados'!$G86=TRUE),($E$17/$D$17),"")</f>
        <v/>
      </c>
      <c r="AT34" s="18" t="str">
        <f>IF(AND($AH34=AT$10,'Datos proporcionados'!$G86=TRUE),($E$17/$D$17),"")</f>
        <v/>
      </c>
      <c r="AU34" s="18" t="str">
        <f>IF(AND($AH34=AU$10,'Datos proporcionados'!$G86=TRUE),($E$17/$D$17),"")</f>
        <v/>
      </c>
      <c r="AV34" s="18" t="str">
        <f>IF(AND($AH34=AV$10,'Datos proporcionados'!$G86=TRUE),($E$17/$D$17),"")</f>
        <v/>
      </c>
      <c r="AW34" s="18" t="str">
        <f>IF(AND($AH34=AW$10,'Datos proporcionados'!$G86=TRUE),($E$17/$D$17),"")</f>
        <v/>
      </c>
      <c r="AX34" s="18" t="str">
        <f>IF(AND($AH34=AX$10,'Datos proporcionados'!$G86=TRUE),($E$17/$D$17),"")</f>
        <v/>
      </c>
      <c r="AY34" s="18" t="str">
        <f>IF(AND($AH34=AY$10,'Datos proporcionados'!$G86=TRUE),($E$17/$D$17),"")</f>
        <v/>
      </c>
      <c r="AZ34" s="18" t="str">
        <f>IF(AND($AH34=AZ$10,'Datos proporcionados'!$G86=TRUE),($E$17/$D$17),"")</f>
        <v/>
      </c>
      <c r="BA34" s="18" t="str">
        <f>IF(AND($AH34=BA$10,'Datos proporcionados'!$G86=TRUE),($E$17/$D$17),"")</f>
        <v/>
      </c>
      <c r="BB34" s="18" t="str">
        <f>IF(AND($AH34=BB$10,'Datos proporcionados'!$G86=TRUE),($E$17/$D$17),"")</f>
        <v/>
      </c>
      <c r="BC34" s="18" t="str">
        <f>IF(AND($AH34=BC$10,'Datos proporcionados'!$G86=TRUE),($E$17/$D$17),"")</f>
        <v/>
      </c>
      <c r="BD34" s="18" t="str">
        <f>IF(AND($AH34=BD$10,'Datos proporcionados'!$G86=TRUE),($E$17/$D$17),"")</f>
        <v/>
      </c>
      <c r="BE34" s="18" t="str">
        <f>IF(AND($AH34=BE$10,'Datos proporcionados'!$G86=TRUE),($E$17/$D$17),"")</f>
        <v/>
      </c>
      <c r="BF34" s="18" t="str">
        <f>IF(AND($AH34=BF$10,'Datos proporcionados'!$G86=TRUE),($E$17/$D$17),"")</f>
        <v/>
      </c>
      <c r="BG34" s="18" t="str">
        <f>IF(AND($AH34=BG$10,'Datos proporcionados'!$G86=TRUE),($E$17/$D$17),"")</f>
        <v/>
      </c>
      <c r="BH34" s="18" t="str">
        <f>IF(AND($AH34=BH$10,'Datos proporcionados'!$G86=TRUE),($E$17/$D$17),"")</f>
        <v/>
      </c>
      <c r="BI34" s="18" t="str">
        <f>IF(AND($AH34=BI$10,'Datos proporcionados'!$G86=TRUE),($E$17/$D$17),"")</f>
        <v/>
      </c>
      <c r="BJ34" s="18" t="str">
        <f>IF(AND($AH34=BJ$10,'Datos proporcionados'!$G86=TRUE),($E$17/$D$17),"")</f>
        <v/>
      </c>
      <c r="BK34" s="18" t="str">
        <f>IF(AND($AH34=BK$10,'Datos proporcionados'!$G86=TRUE),($E$17/$D$17),"")</f>
        <v/>
      </c>
      <c r="BL34" s="18" t="str">
        <f>IF(AND($AH34=BL$10,'Datos proporcionados'!$G86=TRUE),($E$17/$D$17),"")</f>
        <v/>
      </c>
      <c r="BM34" s="18" t="str">
        <f>IF(AND($AH34=BM$10,'Datos proporcionados'!$G86=TRUE),($E$17/$D$17),"")</f>
        <v/>
      </c>
      <c r="BN34" s="18" t="str">
        <f>IF(AND($AH34=BN$10,'Datos proporcionados'!$G86=TRUE),($E$17/$D$17),"")</f>
        <v/>
      </c>
      <c r="BO34" s="18" t="str">
        <f>IF(AND($AH34=BO$10,'Datos proporcionados'!$G86=TRUE),($E$17/$D$17),"")</f>
        <v/>
      </c>
      <c r="BP34" s="18" t="str">
        <f>IF(AND($AH34=BP$10,'Datos proporcionados'!$G86=TRUE),($E$17/$D$17),"")</f>
        <v/>
      </c>
      <c r="BQ34" s="18" t="str">
        <f>IF(AND($AH34=BQ$10,'Datos proporcionados'!$G86=TRUE),($E$17/$D$17),"")</f>
        <v/>
      </c>
      <c r="BR34" s="18" t="str">
        <f>IF(AND($AH34=BR$10,'Datos proporcionados'!$G86=TRUE),($E$17/$D$17),"")</f>
        <v/>
      </c>
      <c r="BS34" s="18" t="str">
        <f>IF(AND($AH34=BS$10,'Datos proporcionados'!$G86=TRUE),($E$17/$D$17),"")</f>
        <v/>
      </c>
      <c r="BT34" s="18" t="str">
        <f>IF(AND($AH34=BT$10,'Datos proporcionados'!$G86=TRUE),($E$17/$D$17),"")</f>
        <v/>
      </c>
      <c r="BU34" s="18" t="str">
        <f>IF(AND($AH34=BU$10,'Datos proporcionados'!$G86=TRUE),($E$17/$D$17),"")</f>
        <v/>
      </c>
      <c r="BV34" s="18" t="str">
        <f>IF(AND($AH34=BV$10,'Datos proporcionados'!$G86=TRUE),($E$17/$D$17),"")</f>
        <v/>
      </c>
    </row>
    <row r="35" spans="2:74" x14ac:dyDescent="0.25">
      <c r="AG35" s="242"/>
      <c r="AH35" s="23" t="str">
        <f>UPPER('Datos proporcionados'!F87)</f>
        <v/>
      </c>
      <c r="AI35" s="18" t="str">
        <f>IF(AND($AH35=AI$10,'Datos proporcionados'!$G87=TRUE),($E$17/$D$17),"")</f>
        <v/>
      </c>
      <c r="AJ35" s="18" t="str">
        <f>IF(AND($AH35=AJ$10,'Datos proporcionados'!$G87=TRUE),($E$17/$D$17),"")</f>
        <v/>
      </c>
      <c r="AK35" s="18" t="str">
        <f>IF(AND($AH35=AK$10,'Datos proporcionados'!$G87=TRUE),($E$17/$D$17),"")</f>
        <v/>
      </c>
      <c r="AL35" s="18" t="str">
        <f>IF(AND($AH35=AL$10,'Datos proporcionados'!$G87=TRUE),($E$17/$D$17),"")</f>
        <v/>
      </c>
      <c r="AM35" s="18" t="str">
        <f>IF(AND($AH35=AM$10,'Datos proporcionados'!$G87=TRUE),($E$17/$D$17),"")</f>
        <v/>
      </c>
      <c r="AN35" s="18" t="str">
        <f>IF(AND($AH35=AN$10,'Datos proporcionados'!$G87=TRUE),($E$17/$D$17),"")</f>
        <v/>
      </c>
      <c r="AO35" s="18" t="str">
        <f>IF(AND($AH35=AO$10,'Datos proporcionados'!$G87=TRUE),($E$17/$D$17),"")</f>
        <v/>
      </c>
      <c r="AP35" s="18" t="str">
        <f>IF(AND($AH35=AP$10,'Datos proporcionados'!$G87=TRUE),($E$17/$D$17),"")</f>
        <v/>
      </c>
      <c r="AQ35" s="18" t="str">
        <f>IF(AND($AH35=AQ$10,'Datos proporcionados'!$G87=TRUE),($E$17/$D$17),"")</f>
        <v/>
      </c>
      <c r="AR35" s="18" t="str">
        <f>IF(AND($AH35=AR$10,'Datos proporcionados'!$G87=TRUE),($E$17/$D$17),"")</f>
        <v/>
      </c>
      <c r="AS35" s="18" t="str">
        <f>IF(AND($AH35=AS$10,'Datos proporcionados'!$G87=TRUE),($E$17/$D$17),"")</f>
        <v/>
      </c>
      <c r="AT35" s="18" t="str">
        <f>IF(AND($AH35=AT$10,'Datos proporcionados'!$G87=TRUE),($E$17/$D$17),"")</f>
        <v/>
      </c>
      <c r="AU35" s="18" t="str">
        <f>IF(AND($AH35=AU$10,'Datos proporcionados'!$G87=TRUE),($E$17/$D$17),"")</f>
        <v/>
      </c>
      <c r="AV35" s="18" t="str">
        <f>IF(AND($AH35=AV$10,'Datos proporcionados'!$G87=TRUE),($E$17/$D$17),"")</f>
        <v/>
      </c>
      <c r="AW35" s="18" t="str">
        <f>IF(AND($AH35=AW$10,'Datos proporcionados'!$G87=TRUE),($E$17/$D$17),"")</f>
        <v/>
      </c>
      <c r="AX35" s="18" t="str">
        <f>IF(AND($AH35=AX$10,'Datos proporcionados'!$G87=TRUE),($E$17/$D$17),"")</f>
        <v/>
      </c>
      <c r="AY35" s="18" t="str">
        <f>IF(AND($AH35=AY$10,'Datos proporcionados'!$G87=TRUE),($E$17/$D$17),"")</f>
        <v/>
      </c>
      <c r="AZ35" s="18" t="str">
        <f>IF(AND($AH35=AZ$10,'Datos proporcionados'!$G87=TRUE),($E$17/$D$17),"")</f>
        <v/>
      </c>
      <c r="BA35" s="18" t="str">
        <f>IF(AND($AH35=BA$10,'Datos proporcionados'!$G87=TRUE),($E$17/$D$17),"")</f>
        <v/>
      </c>
      <c r="BB35" s="18" t="str">
        <f>IF(AND($AH35=BB$10,'Datos proporcionados'!$G87=TRUE),($E$17/$D$17),"")</f>
        <v/>
      </c>
      <c r="BC35" s="18" t="str">
        <f>IF(AND($AH35=BC$10,'Datos proporcionados'!$G87=TRUE),($E$17/$D$17),"")</f>
        <v/>
      </c>
      <c r="BD35" s="18" t="str">
        <f>IF(AND($AH35=BD$10,'Datos proporcionados'!$G87=TRUE),($E$17/$D$17),"")</f>
        <v/>
      </c>
      <c r="BE35" s="18" t="str">
        <f>IF(AND($AH35=BE$10,'Datos proporcionados'!$G87=TRUE),($E$17/$D$17),"")</f>
        <v/>
      </c>
      <c r="BF35" s="18" t="str">
        <f>IF(AND($AH35=BF$10,'Datos proporcionados'!$G87=TRUE),($E$17/$D$17),"")</f>
        <v/>
      </c>
      <c r="BG35" s="18" t="str">
        <f>IF(AND($AH35=BG$10,'Datos proporcionados'!$G87=TRUE),($E$17/$D$17),"")</f>
        <v/>
      </c>
      <c r="BH35" s="18" t="str">
        <f>IF(AND($AH35=BH$10,'Datos proporcionados'!$G87=TRUE),($E$17/$D$17),"")</f>
        <v/>
      </c>
      <c r="BI35" s="18" t="str">
        <f>IF(AND($AH35=BI$10,'Datos proporcionados'!$G87=TRUE),($E$17/$D$17),"")</f>
        <v/>
      </c>
      <c r="BJ35" s="18" t="str">
        <f>IF(AND($AH35=BJ$10,'Datos proporcionados'!$G87=TRUE),($E$17/$D$17),"")</f>
        <v/>
      </c>
      <c r="BK35" s="18" t="str">
        <f>IF(AND($AH35=BK$10,'Datos proporcionados'!$G87=TRUE),($E$17/$D$17),"")</f>
        <v/>
      </c>
      <c r="BL35" s="18" t="str">
        <f>IF(AND($AH35=BL$10,'Datos proporcionados'!$G87=TRUE),($E$17/$D$17),"")</f>
        <v/>
      </c>
      <c r="BM35" s="18" t="str">
        <f>IF(AND($AH35=BM$10,'Datos proporcionados'!$G87=TRUE),($E$17/$D$17),"")</f>
        <v/>
      </c>
      <c r="BN35" s="18" t="str">
        <f>IF(AND($AH35=BN$10,'Datos proporcionados'!$G87=TRUE),($E$17/$D$17),"")</f>
        <v/>
      </c>
      <c r="BO35" s="18" t="str">
        <f>IF(AND($AH35=BO$10,'Datos proporcionados'!$G87=TRUE),($E$17/$D$17),"")</f>
        <v/>
      </c>
      <c r="BP35" s="18" t="str">
        <f>IF(AND($AH35=BP$10,'Datos proporcionados'!$G87=TRUE),($E$17/$D$17),"")</f>
        <v/>
      </c>
      <c r="BQ35" s="18" t="str">
        <f>IF(AND($AH35=BQ$10,'Datos proporcionados'!$G87=TRUE),($E$17/$D$17),"")</f>
        <v/>
      </c>
      <c r="BR35" s="18" t="str">
        <f>IF(AND($AH35=BR$10,'Datos proporcionados'!$G87=TRUE),($E$17/$D$17),"")</f>
        <v/>
      </c>
      <c r="BS35" s="18" t="str">
        <f>IF(AND($AH35=BS$10,'Datos proporcionados'!$G87=TRUE),($E$17/$D$17),"")</f>
        <v/>
      </c>
      <c r="BT35" s="18" t="str">
        <f>IF(AND($AH35=BT$10,'Datos proporcionados'!$G87=TRUE),($E$17/$D$17),"")</f>
        <v/>
      </c>
      <c r="BU35" s="18" t="str">
        <f>IF(AND($AH35=BU$10,'Datos proporcionados'!$G87=TRUE),($E$17/$D$17),"")</f>
        <v/>
      </c>
      <c r="BV35" s="18" t="str">
        <f>IF(AND($AH35=BV$10,'Datos proporcionados'!$G87=TRUE),($E$17/$D$17),"")</f>
        <v/>
      </c>
    </row>
    <row r="36" spans="2:74" x14ac:dyDescent="0.25">
      <c r="AG36" s="242" t="s">
        <v>94</v>
      </c>
      <c r="AH36" s="24" t="str">
        <f>UPPER('Datos proporcionados'!F89)</f>
        <v/>
      </c>
      <c r="AI36" s="25" t="str">
        <f>IF(AND($AH36=AI$10,'Datos proporcionados'!$G89=TRUE),$E$18/$D$18,"")</f>
        <v/>
      </c>
      <c r="AJ36" s="25" t="str">
        <f>IF(AND($AH36=AJ$10,'Datos proporcionados'!$G89=TRUE),$E$18/$D$18,"")</f>
        <v/>
      </c>
      <c r="AK36" s="25" t="str">
        <f>IF(AND($AH36=AK$10,'Datos proporcionados'!$G89=TRUE),$E$18/$D$18,"")</f>
        <v/>
      </c>
      <c r="AL36" s="25" t="str">
        <f>IF(AND($AH36=AL$10,'Datos proporcionados'!$G89=TRUE),$E$18/$D$18,"")</f>
        <v/>
      </c>
      <c r="AM36" s="25" t="str">
        <f>IF(AND($AH36=AM$10,'Datos proporcionados'!$G89=TRUE),$E$18/$D$18,"")</f>
        <v/>
      </c>
      <c r="AN36" s="25" t="str">
        <f>IF(AND($AH36=AN$10,'Datos proporcionados'!$G89=TRUE),$E$18/$D$18,"")</f>
        <v/>
      </c>
      <c r="AO36" s="25" t="str">
        <f>IF(AND($AH36=AO$10,'Datos proporcionados'!$G89=TRUE),$E$18/$D$18,"")</f>
        <v/>
      </c>
      <c r="AP36" s="25" t="str">
        <f>IF(AND($AH36=AP$10,'Datos proporcionados'!$G89=TRUE),$E$18/$D$18,"")</f>
        <v/>
      </c>
      <c r="AQ36" s="25" t="str">
        <f>IF(AND($AH36=AQ$10,'Datos proporcionados'!$G89=TRUE),$E$18/$D$18,"")</f>
        <v/>
      </c>
      <c r="AR36" s="25" t="str">
        <f>IF(AND($AH36=AR$10,'Datos proporcionados'!$G89=TRUE),$E$18/$D$18,"")</f>
        <v/>
      </c>
      <c r="AS36" s="25" t="str">
        <f>IF(AND($AH36=AS$10,'Datos proporcionados'!$G89=TRUE),$E$18/$D$18,"")</f>
        <v/>
      </c>
      <c r="AT36" s="25" t="str">
        <f>IF(AND($AH36=AT$10,'Datos proporcionados'!$G89=TRUE),$E$18/$D$18,"")</f>
        <v/>
      </c>
      <c r="AU36" s="25" t="str">
        <f>IF(AND($AH36=AU$10,'Datos proporcionados'!$G89=TRUE),$E$18/$D$18,"")</f>
        <v/>
      </c>
      <c r="AV36" s="25" t="str">
        <f>IF(AND($AH36=AV$10,'Datos proporcionados'!$G89=TRUE),$E$18/$D$18,"")</f>
        <v/>
      </c>
      <c r="AW36" s="25" t="str">
        <f>IF(AND($AH36=AW$10,'Datos proporcionados'!$G89=TRUE),$E$18/$D$18,"")</f>
        <v/>
      </c>
      <c r="AX36" s="25" t="str">
        <f>IF(AND($AH36=AX$10,'Datos proporcionados'!$G89=TRUE),$E$18/$D$18,"")</f>
        <v/>
      </c>
      <c r="AY36" s="25" t="str">
        <f>IF(AND($AH36=AY$10,'Datos proporcionados'!$G89=TRUE),$E$18/$D$18,"")</f>
        <v/>
      </c>
      <c r="AZ36" s="25" t="str">
        <f>IF(AND($AH36=AZ$10,'Datos proporcionados'!$G89=TRUE),$E$18/$D$18,"")</f>
        <v/>
      </c>
      <c r="BA36" s="25" t="str">
        <f>IF(AND($AH36=BA$10,'Datos proporcionados'!$G89=TRUE),$E$18/$D$18,"")</f>
        <v/>
      </c>
      <c r="BB36" s="25" t="str">
        <f>IF(AND($AH36=BB$10,'Datos proporcionados'!$G89=TRUE),$E$18/$D$18,"")</f>
        <v/>
      </c>
      <c r="BC36" s="25" t="str">
        <f>IF(AND($AH36=BC$10,'Datos proporcionados'!$G89=TRUE),$E$18/$D$18,"")</f>
        <v/>
      </c>
      <c r="BD36" s="25" t="str">
        <f>IF(AND($AH36=BD$10,'Datos proporcionados'!$G89=TRUE),$E$18/$D$18,"")</f>
        <v/>
      </c>
      <c r="BE36" s="25" t="str">
        <f>IF(AND($AH36=BE$10,'Datos proporcionados'!$G89=TRUE),$E$18/$D$18,"")</f>
        <v/>
      </c>
      <c r="BF36" s="25" t="str">
        <f>IF(AND($AH36=BF$10,'Datos proporcionados'!$G89=TRUE),$E$18/$D$18,"")</f>
        <v/>
      </c>
      <c r="BG36" s="25" t="str">
        <f>IF(AND($AH36=BG$10,'Datos proporcionados'!$G89=TRUE),$E$18/$D$18,"")</f>
        <v/>
      </c>
      <c r="BH36" s="25" t="str">
        <f>IF(AND($AH36=BH$10,'Datos proporcionados'!$G89=TRUE),$E$18/$D$18,"")</f>
        <v/>
      </c>
      <c r="BI36" s="25" t="str">
        <f>IF(AND($AH36=BI$10,'Datos proporcionados'!$G89=TRUE),$E$18/$D$18,"")</f>
        <v/>
      </c>
      <c r="BJ36" s="25" t="str">
        <f>IF(AND($AH36=BJ$10,'Datos proporcionados'!$G89=TRUE),$E$18/$D$18,"")</f>
        <v/>
      </c>
      <c r="BK36" s="25" t="str">
        <f>IF(AND($AH36=BK$10,'Datos proporcionados'!$G89=TRUE),$E$18/$D$18,"")</f>
        <v/>
      </c>
      <c r="BL36" s="25" t="str">
        <f>IF(AND($AH36=BL$10,'Datos proporcionados'!$G89=TRUE),$E$18/$D$18,"")</f>
        <v/>
      </c>
      <c r="BM36" s="25" t="str">
        <f>IF(AND($AH36=BM$10,'Datos proporcionados'!$G89=TRUE),$E$18/$D$18,"")</f>
        <v/>
      </c>
      <c r="BN36" s="25" t="str">
        <f>IF(AND($AH36=BN$10,'Datos proporcionados'!$G89=TRUE),$E$18/$D$18,"")</f>
        <v/>
      </c>
      <c r="BO36" s="25" t="str">
        <f>IF(AND($AH36=BO$10,'Datos proporcionados'!$G89=TRUE),$E$18/$D$18,"")</f>
        <v/>
      </c>
      <c r="BP36" s="25" t="str">
        <f>IF(AND($AH36=BP$10,'Datos proporcionados'!$G89=TRUE),$E$18/$D$18,"")</f>
        <v/>
      </c>
      <c r="BQ36" s="25" t="str">
        <f>IF(AND($AH36=BQ$10,'Datos proporcionados'!$G89=TRUE),$E$18/$D$18,"")</f>
        <v/>
      </c>
      <c r="BR36" s="25" t="str">
        <f>IF(AND($AH36=BR$10,'Datos proporcionados'!$G89=TRUE),$E$18/$D$18,"")</f>
        <v/>
      </c>
      <c r="BS36" s="25" t="str">
        <f>IF(AND($AH36=BS$10,'Datos proporcionados'!$G89=TRUE),$E$18/$D$18,"")</f>
        <v/>
      </c>
      <c r="BT36" s="25" t="str">
        <f>IF(AND($AH36=BT$10,'Datos proporcionados'!$G89=TRUE),$E$18/$D$18,"")</f>
        <v/>
      </c>
      <c r="BU36" s="25" t="str">
        <f>IF(AND($AH36=BU$10,'Datos proporcionados'!$G89=TRUE),$E$18/$D$18,"")</f>
        <v/>
      </c>
      <c r="BV36" s="25" t="str">
        <f>IF(AND($AH36=BV$10,'Datos proporcionados'!$G89=TRUE),$E$18/$D$18,"")</f>
        <v/>
      </c>
    </row>
    <row r="37" spans="2:74" ht="20.100000000000001" customHeight="1" x14ac:dyDescent="0.25">
      <c r="AG37" s="242"/>
      <c r="AH37" s="24" t="str">
        <f>UPPER('Datos proporcionados'!F90)</f>
        <v/>
      </c>
      <c r="AI37" s="25" t="str">
        <f>IF(AND($AH37=AI$10,'Datos proporcionados'!$G90=TRUE),$E$18/$D$18,"")</f>
        <v/>
      </c>
      <c r="AJ37" s="25" t="str">
        <f>IF(AND($AH37=AJ$10,'Datos proporcionados'!$G90=TRUE),$E$18/$D$18,"")</f>
        <v/>
      </c>
      <c r="AK37" s="25" t="str">
        <f>IF(AND($AH37=AK$10,'Datos proporcionados'!$G90=TRUE),$E$18/$D$18,"")</f>
        <v/>
      </c>
      <c r="AL37" s="25" t="str">
        <f>IF(AND($AH37=AL$10,'Datos proporcionados'!$G90=TRUE),$E$18/$D$18,"")</f>
        <v/>
      </c>
      <c r="AM37" s="25" t="str">
        <f>IF(AND($AH37=AM$10,'Datos proporcionados'!$G90=TRUE),$E$18/$D$18,"")</f>
        <v/>
      </c>
      <c r="AN37" s="25" t="str">
        <f>IF(AND($AH37=AN$10,'Datos proporcionados'!$G90=TRUE),$E$18/$D$18,"")</f>
        <v/>
      </c>
      <c r="AO37" s="25" t="str">
        <f>IF(AND($AH37=AO$10,'Datos proporcionados'!$G90=TRUE),$E$18/$D$18,"")</f>
        <v/>
      </c>
      <c r="AP37" s="25" t="str">
        <f>IF(AND($AH37=AP$10,'Datos proporcionados'!$G90=TRUE),$E$18/$D$18,"")</f>
        <v/>
      </c>
      <c r="AQ37" s="25" t="str">
        <f>IF(AND($AH37=AQ$10,'Datos proporcionados'!$G90=TRUE),$E$18/$D$18,"")</f>
        <v/>
      </c>
      <c r="AR37" s="25" t="str">
        <f>IF(AND($AH37=AR$10,'Datos proporcionados'!$G90=TRUE),$E$18/$D$18,"")</f>
        <v/>
      </c>
      <c r="AS37" s="25" t="str">
        <f>IF(AND($AH37=AS$10,'Datos proporcionados'!$G90=TRUE),$E$18/$D$18,"")</f>
        <v/>
      </c>
      <c r="AT37" s="25" t="str">
        <f>IF(AND($AH37=AT$10,'Datos proporcionados'!$G90=TRUE),$E$18/$D$18,"")</f>
        <v/>
      </c>
      <c r="AU37" s="25" t="str">
        <f>IF(AND($AH37=AU$10,'Datos proporcionados'!$G90=TRUE),$E$18/$D$18,"")</f>
        <v/>
      </c>
      <c r="AV37" s="25" t="str">
        <f>IF(AND($AH37=AV$10,'Datos proporcionados'!$G90=TRUE),$E$18/$D$18,"")</f>
        <v/>
      </c>
      <c r="AW37" s="25" t="str">
        <f>IF(AND($AH37=AW$10,'Datos proporcionados'!$G90=TRUE),$E$18/$D$18,"")</f>
        <v/>
      </c>
      <c r="AX37" s="25" t="str">
        <f>IF(AND($AH37=AX$10,'Datos proporcionados'!$G90=TRUE),$E$18/$D$18,"")</f>
        <v/>
      </c>
      <c r="AY37" s="25" t="str">
        <f>IF(AND($AH37=AY$10,'Datos proporcionados'!$G90=TRUE),$E$18/$D$18,"")</f>
        <v/>
      </c>
      <c r="AZ37" s="25" t="str">
        <f>IF(AND($AH37=AZ$10,'Datos proporcionados'!$G90=TRUE),$E$18/$D$18,"")</f>
        <v/>
      </c>
      <c r="BA37" s="25" t="str">
        <f>IF(AND($AH37=BA$10,'Datos proporcionados'!$G90=TRUE),$E$18/$D$18,"")</f>
        <v/>
      </c>
      <c r="BB37" s="25" t="str">
        <f>IF(AND($AH37=BB$10,'Datos proporcionados'!$G90=TRUE),$E$18/$D$18,"")</f>
        <v/>
      </c>
      <c r="BC37" s="25" t="str">
        <f>IF(AND($AH37=BC$10,'Datos proporcionados'!$G90=TRUE),$E$18/$D$18,"")</f>
        <v/>
      </c>
      <c r="BD37" s="25" t="str">
        <f>IF(AND($AH37=BD$10,'Datos proporcionados'!$G90=TRUE),$E$18/$D$18,"")</f>
        <v/>
      </c>
      <c r="BE37" s="25" t="str">
        <f>IF(AND($AH37=BE$10,'Datos proporcionados'!$G90=TRUE),$E$18/$D$18,"")</f>
        <v/>
      </c>
      <c r="BF37" s="25" t="str">
        <f>IF(AND($AH37=BF$10,'Datos proporcionados'!$G90=TRUE),$E$18/$D$18,"")</f>
        <v/>
      </c>
      <c r="BG37" s="25" t="str">
        <f>IF(AND($AH37=BG$10,'Datos proporcionados'!$G90=TRUE),$E$18/$D$18,"")</f>
        <v/>
      </c>
      <c r="BH37" s="25" t="str">
        <f>IF(AND($AH37=BH$10,'Datos proporcionados'!$G90=TRUE),$E$18/$D$18,"")</f>
        <v/>
      </c>
      <c r="BI37" s="25" t="str">
        <f>IF(AND($AH37=BI$10,'Datos proporcionados'!$G90=TRUE),$E$18/$D$18,"")</f>
        <v/>
      </c>
      <c r="BJ37" s="25" t="str">
        <f>IF(AND($AH37=BJ$10,'Datos proporcionados'!$G90=TRUE),$E$18/$D$18,"")</f>
        <v/>
      </c>
      <c r="BK37" s="25" t="str">
        <f>IF(AND($AH37=BK$10,'Datos proporcionados'!$G90=TRUE),$E$18/$D$18,"")</f>
        <v/>
      </c>
      <c r="BL37" s="25" t="str">
        <f>IF(AND($AH37=BL$10,'Datos proporcionados'!$G90=TRUE),$E$18/$D$18,"")</f>
        <v/>
      </c>
      <c r="BM37" s="25" t="str">
        <f>IF(AND($AH37=BM$10,'Datos proporcionados'!$G90=TRUE),$E$18/$D$18,"")</f>
        <v/>
      </c>
      <c r="BN37" s="25" t="str">
        <f>IF(AND($AH37=BN$10,'Datos proporcionados'!$G90=TRUE),$E$18/$D$18,"")</f>
        <v/>
      </c>
      <c r="BO37" s="25" t="str">
        <f>IF(AND($AH37=BO$10,'Datos proporcionados'!$G90=TRUE),$E$18/$D$18,"")</f>
        <v/>
      </c>
      <c r="BP37" s="25" t="str">
        <f>IF(AND($AH37=BP$10,'Datos proporcionados'!$G90=TRUE),$E$18/$D$18,"")</f>
        <v/>
      </c>
      <c r="BQ37" s="25" t="str">
        <f>IF(AND($AH37=BQ$10,'Datos proporcionados'!$G90=TRUE),$E$18/$D$18,"")</f>
        <v/>
      </c>
      <c r="BR37" s="25" t="str">
        <f>IF(AND($AH37=BR$10,'Datos proporcionados'!$G90=TRUE),$E$18/$D$18,"")</f>
        <v/>
      </c>
      <c r="BS37" s="25" t="str">
        <f>IF(AND($AH37=BS$10,'Datos proporcionados'!$G90=TRUE),$E$18/$D$18,"")</f>
        <v/>
      </c>
      <c r="BT37" s="25" t="str">
        <f>IF(AND($AH37=BT$10,'Datos proporcionados'!$G90=TRUE),$E$18/$D$18,"")</f>
        <v/>
      </c>
      <c r="BU37" s="25" t="str">
        <f>IF(AND($AH37=BU$10,'Datos proporcionados'!$G90=TRUE),$E$18/$D$18,"")</f>
        <v/>
      </c>
      <c r="BV37" s="25" t="str">
        <f>IF(AND($AH37=BV$10,'Datos proporcionados'!$G90=TRUE),$E$18/$D$18,"")</f>
        <v/>
      </c>
    </row>
    <row r="38" spans="2:74" ht="21" customHeight="1" thickBot="1" x14ac:dyDescent="0.3">
      <c r="H38" s="243"/>
      <c r="I38" s="243"/>
      <c r="J38" s="243"/>
      <c r="K38" s="243"/>
      <c r="L38" s="243"/>
      <c r="M38" s="243"/>
      <c r="N38" s="243"/>
      <c r="AG38" s="242"/>
      <c r="AH38" s="24" t="str">
        <f>UPPER('Datos proporcionados'!F91)</f>
        <v/>
      </c>
      <c r="AI38" s="25" t="str">
        <f>IF(AND($AH38=AI$10,'Datos proporcionados'!$G91=TRUE),$E$18/$D$18,"")</f>
        <v/>
      </c>
      <c r="AJ38" s="25" t="str">
        <f>IF(AND($AH38=AJ$10,'Datos proporcionados'!$G91=TRUE),$E$18/$D$18,"")</f>
        <v/>
      </c>
      <c r="AK38" s="25" t="str">
        <f>IF(AND($AH38=AK$10,'Datos proporcionados'!$G91=TRUE),$E$18/$D$18,"")</f>
        <v/>
      </c>
      <c r="AL38" s="25" t="str">
        <f>IF(AND($AH38=AL$10,'Datos proporcionados'!$G91=TRUE),$E$18/$D$18,"")</f>
        <v/>
      </c>
      <c r="AM38" s="25" t="str">
        <f>IF(AND($AH38=AM$10,'Datos proporcionados'!$G91=TRUE),$E$18/$D$18,"")</f>
        <v/>
      </c>
      <c r="AN38" s="25" t="str">
        <f>IF(AND($AH38=AN$10,'Datos proporcionados'!$G91=TRUE),$E$18/$D$18,"")</f>
        <v/>
      </c>
      <c r="AO38" s="25" t="str">
        <f>IF(AND($AH38=AO$10,'Datos proporcionados'!$G91=TRUE),$E$18/$D$18,"")</f>
        <v/>
      </c>
      <c r="AP38" s="25" t="str">
        <f>IF(AND($AH38=AP$10,'Datos proporcionados'!$G91=TRUE),$E$18/$D$18,"")</f>
        <v/>
      </c>
      <c r="AQ38" s="25" t="str">
        <f>IF(AND($AH38=AQ$10,'Datos proporcionados'!$G91=TRUE),$E$18/$D$18,"")</f>
        <v/>
      </c>
      <c r="AR38" s="25" t="str">
        <f>IF(AND($AH38=AR$10,'Datos proporcionados'!$G91=TRUE),$E$18/$D$18,"")</f>
        <v/>
      </c>
      <c r="AS38" s="25" t="str">
        <f>IF(AND($AH38=AS$10,'Datos proporcionados'!$G91=TRUE),$E$18/$D$18,"")</f>
        <v/>
      </c>
      <c r="AT38" s="25" t="str">
        <f>IF(AND($AH38=AT$10,'Datos proporcionados'!$G91=TRUE),$E$18/$D$18,"")</f>
        <v/>
      </c>
      <c r="AU38" s="25" t="str">
        <f>IF(AND($AH38=AU$10,'Datos proporcionados'!$G91=TRUE),$E$18/$D$18,"")</f>
        <v/>
      </c>
      <c r="AV38" s="25" t="str">
        <f>IF(AND($AH38=AV$10,'Datos proporcionados'!$G91=TRUE),$E$18/$D$18,"")</f>
        <v/>
      </c>
      <c r="AW38" s="25" t="str">
        <f>IF(AND($AH38=AW$10,'Datos proporcionados'!$G91=TRUE),$E$18/$D$18,"")</f>
        <v/>
      </c>
      <c r="AX38" s="25" t="str">
        <f>IF(AND($AH38=AX$10,'Datos proporcionados'!$G91=TRUE),$E$18/$D$18,"")</f>
        <v/>
      </c>
      <c r="AY38" s="25" t="str">
        <f>IF(AND($AH38=AY$10,'Datos proporcionados'!$G91=TRUE),$E$18/$D$18,"")</f>
        <v/>
      </c>
      <c r="AZ38" s="25" t="str">
        <f>IF(AND($AH38=AZ$10,'Datos proporcionados'!$G91=TRUE),$E$18/$D$18,"")</f>
        <v/>
      </c>
      <c r="BA38" s="25" t="str">
        <f>IF(AND($AH38=BA$10,'Datos proporcionados'!$G91=TRUE),$E$18/$D$18,"")</f>
        <v/>
      </c>
      <c r="BB38" s="25" t="str">
        <f>IF(AND($AH38=BB$10,'Datos proporcionados'!$G91=TRUE),$E$18/$D$18,"")</f>
        <v/>
      </c>
      <c r="BC38" s="25" t="str">
        <f>IF(AND($AH38=BC$10,'Datos proporcionados'!$G91=TRUE),$E$18/$D$18,"")</f>
        <v/>
      </c>
      <c r="BD38" s="25" t="str">
        <f>IF(AND($AH38=BD$10,'Datos proporcionados'!$G91=TRUE),$E$18/$D$18,"")</f>
        <v/>
      </c>
      <c r="BE38" s="25" t="str">
        <f>IF(AND($AH38=BE$10,'Datos proporcionados'!$G91=TRUE),$E$18/$D$18,"")</f>
        <v/>
      </c>
      <c r="BF38" s="25" t="str">
        <f>IF(AND($AH38=BF$10,'Datos proporcionados'!$G91=TRUE),$E$18/$D$18,"")</f>
        <v/>
      </c>
      <c r="BG38" s="25" t="str">
        <f>IF(AND($AH38=BG$10,'Datos proporcionados'!$G91=TRUE),$E$18/$D$18,"")</f>
        <v/>
      </c>
      <c r="BH38" s="25" t="str">
        <f>IF(AND($AH38=BH$10,'Datos proporcionados'!$G91=TRUE),$E$18/$D$18,"")</f>
        <v/>
      </c>
      <c r="BI38" s="25" t="str">
        <f>IF(AND($AH38=BI$10,'Datos proporcionados'!$G91=TRUE),$E$18/$D$18,"")</f>
        <v/>
      </c>
      <c r="BJ38" s="25" t="str">
        <f>IF(AND($AH38=BJ$10,'Datos proporcionados'!$G91=TRUE),$E$18/$D$18,"")</f>
        <v/>
      </c>
      <c r="BK38" s="25" t="str">
        <f>IF(AND($AH38=BK$10,'Datos proporcionados'!$G91=TRUE),$E$18/$D$18,"")</f>
        <v/>
      </c>
      <c r="BL38" s="25" t="str">
        <f>IF(AND($AH38=BL$10,'Datos proporcionados'!$G91=TRUE),$E$18/$D$18,"")</f>
        <v/>
      </c>
      <c r="BM38" s="25" t="str">
        <f>IF(AND($AH38=BM$10,'Datos proporcionados'!$G91=TRUE),$E$18/$D$18,"")</f>
        <v/>
      </c>
      <c r="BN38" s="25" t="str">
        <f>IF(AND($AH38=BN$10,'Datos proporcionados'!$G91=TRUE),$E$18/$D$18,"")</f>
        <v/>
      </c>
      <c r="BO38" s="25" t="str">
        <f>IF(AND($AH38=BO$10,'Datos proporcionados'!$G91=TRUE),$E$18/$D$18,"")</f>
        <v/>
      </c>
      <c r="BP38" s="25" t="str">
        <f>IF(AND($AH38=BP$10,'Datos proporcionados'!$G91=TRUE),$E$18/$D$18,"")</f>
        <v/>
      </c>
      <c r="BQ38" s="25" t="str">
        <f>IF(AND($AH38=BQ$10,'Datos proporcionados'!$G91=TRUE),$E$18/$D$18,"")</f>
        <v/>
      </c>
      <c r="BR38" s="25" t="str">
        <f>IF(AND($AH38=BR$10,'Datos proporcionados'!$G91=TRUE),$E$18/$D$18,"")</f>
        <v/>
      </c>
      <c r="BS38" s="25" t="str">
        <f>IF(AND($AH38=BS$10,'Datos proporcionados'!$G91=TRUE),$E$18/$D$18,"")</f>
        <v/>
      </c>
      <c r="BT38" s="25" t="str">
        <f>IF(AND($AH38=BT$10,'Datos proporcionados'!$G91=TRUE),$E$18/$D$18,"")</f>
        <v/>
      </c>
      <c r="BU38" s="25" t="str">
        <f>IF(AND($AH38=BU$10,'Datos proporcionados'!$G91=TRUE),$E$18/$D$18,"")</f>
        <v/>
      </c>
      <c r="BV38" s="25" t="str">
        <f>IF(AND($AH38=BV$10,'Datos proporcionados'!$G91=TRUE),$E$18/$D$18,"")</f>
        <v/>
      </c>
    </row>
    <row r="39" spans="2:74" ht="18" customHeight="1" x14ac:dyDescent="0.25">
      <c r="B39" s="26" t="s">
        <v>95</v>
      </c>
      <c r="C39" s="27"/>
      <c r="D39" s="56" cm="1">
        <f t="array" ref="D39">IF(AND('Datos proporcionados'!I122=TRUE,(COUNTA('Datos proporcionados'!F59:F63)=SUMPRODUCT(--(NOT(ISBLANK('Datos proporcionados'!F59:F63))),--('Datos proporcionados'!G59:G63)))),2,0)</f>
        <v>0</v>
      </c>
      <c r="AG39" s="242"/>
      <c r="AH39" s="24" t="str">
        <f>UPPER('Datos proporcionados'!F92)</f>
        <v/>
      </c>
      <c r="AI39" s="25" t="str">
        <f>IF(AND($AH39=AI$10,'Datos proporcionados'!$G92=TRUE),$E$18/$D$18,"")</f>
        <v/>
      </c>
      <c r="AJ39" s="25" t="str">
        <f>IF(AND($AH39=AJ$10,'Datos proporcionados'!$G92=TRUE),$E$18/$D$18,"")</f>
        <v/>
      </c>
      <c r="AK39" s="25" t="str">
        <f>IF(AND($AH39=AK$10,'Datos proporcionados'!$G92=TRUE),$E$18/$D$18,"")</f>
        <v/>
      </c>
      <c r="AL39" s="25" t="str">
        <f>IF(AND($AH39=AL$10,'Datos proporcionados'!$G92=TRUE),$E$18/$D$18,"")</f>
        <v/>
      </c>
      <c r="AM39" s="25" t="str">
        <f>IF(AND($AH39=AM$10,'Datos proporcionados'!$G92=TRUE),$E$18/$D$18,"")</f>
        <v/>
      </c>
      <c r="AN39" s="25" t="str">
        <f>IF(AND($AH39=AN$10,'Datos proporcionados'!$G92=TRUE),$E$18/$D$18,"")</f>
        <v/>
      </c>
      <c r="AO39" s="25" t="str">
        <f>IF(AND($AH39=AO$10,'Datos proporcionados'!$G92=TRUE),$E$18/$D$18,"")</f>
        <v/>
      </c>
      <c r="AP39" s="25" t="str">
        <f>IF(AND($AH39=AP$10,'Datos proporcionados'!$G92=TRUE),$E$18/$D$18,"")</f>
        <v/>
      </c>
      <c r="AQ39" s="25" t="str">
        <f>IF(AND($AH39=AQ$10,'Datos proporcionados'!$G92=TRUE),$E$18/$D$18,"")</f>
        <v/>
      </c>
      <c r="AR39" s="25" t="str">
        <f>IF(AND($AH39=AR$10,'Datos proporcionados'!$G92=TRUE),$E$18/$D$18,"")</f>
        <v/>
      </c>
      <c r="AS39" s="25" t="str">
        <f>IF(AND($AH39=AS$10,'Datos proporcionados'!$G92=TRUE),$E$18/$D$18,"")</f>
        <v/>
      </c>
      <c r="AT39" s="25" t="str">
        <f>IF(AND($AH39=AT$10,'Datos proporcionados'!$G92=TRUE),$E$18/$D$18,"")</f>
        <v/>
      </c>
      <c r="AU39" s="25" t="str">
        <f>IF(AND($AH39=AU$10,'Datos proporcionados'!$G92=TRUE),$E$18/$D$18,"")</f>
        <v/>
      </c>
      <c r="AV39" s="25" t="str">
        <f>IF(AND($AH39=AV$10,'Datos proporcionados'!$G92=TRUE),$E$18/$D$18,"")</f>
        <v/>
      </c>
      <c r="AW39" s="25" t="str">
        <f>IF(AND($AH39=AW$10,'Datos proporcionados'!$G92=TRUE),$E$18/$D$18,"")</f>
        <v/>
      </c>
      <c r="AX39" s="25" t="str">
        <f>IF(AND($AH39=AX$10,'Datos proporcionados'!$G92=TRUE),$E$18/$D$18,"")</f>
        <v/>
      </c>
      <c r="AY39" s="25" t="str">
        <f>IF(AND($AH39=AY$10,'Datos proporcionados'!$G92=TRUE),$E$18/$D$18,"")</f>
        <v/>
      </c>
      <c r="AZ39" s="25" t="str">
        <f>IF(AND($AH39=AZ$10,'Datos proporcionados'!$G92=TRUE),$E$18/$D$18,"")</f>
        <v/>
      </c>
      <c r="BA39" s="25" t="str">
        <f>IF(AND($AH39=BA$10,'Datos proporcionados'!$G92=TRUE),$E$18/$D$18,"")</f>
        <v/>
      </c>
      <c r="BB39" s="25" t="str">
        <f>IF(AND($AH39=BB$10,'Datos proporcionados'!$G92=TRUE),$E$18/$D$18,"")</f>
        <v/>
      </c>
      <c r="BC39" s="25" t="str">
        <f>IF(AND($AH39=BC$10,'Datos proporcionados'!$G92=TRUE),$E$18/$D$18,"")</f>
        <v/>
      </c>
      <c r="BD39" s="25" t="str">
        <f>IF(AND($AH39=BD$10,'Datos proporcionados'!$G92=TRUE),$E$18/$D$18,"")</f>
        <v/>
      </c>
      <c r="BE39" s="25" t="str">
        <f>IF(AND($AH39=BE$10,'Datos proporcionados'!$G92=TRUE),$E$18/$D$18,"")</f>
        <v/>
      </c>
      <c r="BF39" s="25" t="str">
        <f>IF(AND($AH39=BF$10,'Datos proporcionados'!$G92=TRUE),$E$18/$D$18,"")</f>
        <v/>
      </c>
      <c r="BG39" s="25" t="str">
        <f>IF(AND($AH39=BG$10,'Datos proporcionados'!$G92=TRUE),$E$18/$D$18,"")</f>
        <v/>
      </c>
      <c r="BH39" s="25" t="str">
        <f>IF(AND($AH39=BH$10,'Datos proporcionados'!$G92=TRUE),$E$18/$D$18,"")</f>
        <v/>
      </c>
      <c r="BI39" s="25" t="str">
        <f>IF(AND($AH39=BI$10,'Datos proporcionados'!$G92=TRUE),$E$18/$D$18,"")</f>
        <v/>
      </c>
      <c r="BJ39" s="25" t="str">
        <f>IF(AND($AH39=BJ$10,'Datos proporcionados'!$G92=TRUE),$E$18/$D$18,"")</f>
        <v/>
      </c>
      <c r="BK39" s="25" t="str">
        <f>IF(AND($AH39=BK$10,'Datos proporcionados'!$G92=TRUE),$E$18/$D$18,"")</f>
        <v/>
      </c>
      <c r="BL39" s="25" t="str">
        <f>IF(AND($AH39=BL$10,'Datos proporcionados'!$G92=TRUE),$E$18/$D$18,"")</f>
        <v/>
      </c>
      <c r="BM39" s="25" t="str">
        <f>IF(AND($AH39=BM$10,'Datos proporcionados'!$G92=TRUE),$E$18/$D$18,"")</f>
        <v/>
      </c>
      <c r="BN39" s="25" t="str">
        <f>IF(AND($AH39=BN$10,'Datos proporcionados'!$G92=TRUE),$E$18/$D$18,"")</f>
        <v/>
      </c>
      <c r="BO39" s="25" t="str">
        <f>IF(AND($AH39=BO$10,'Datos proporcionados'!$G92=TRUE),$E$18/$D$18,"")</f>
        <v/>
      </c>
      <c r="BP39" s="25" t="str">
        <f>IF(AND($AH39=BP$10,'Datos proporcionados'!$G92=TRUE),$E$18/$D$18,"")</f>
        <v/>
      </c>
      <c r="BQ39" s="25" t="str">
        <f>IF(AND($AH39=BQ$10,'Datos proporcionados'!$G92=TRUE),$E$18/$D$18,"")</f>
        <v/>
      </c>
      <c r="BR39" s="25" t="str">
        <f>IF(AND($AH39=BR$10,'Datos proporcionados'!$G92=TRUE),$E$18/$D$18,"")</f>
        <v/>
      </c>
      <c r="BS39" s="25" t="str">
        <f>IF(AND($AH39=BS$10,'Datos proporcionados'!$G92=TRUE),$E$18/$D$18,"")</f>
        <v/>
      </c>
      <c r="BT39" s="25" t="str">
        <f>IF(AND($AH39=BT$10,'Datos proporcionados'!$G92=TRUE),$E$18/$D$18,"")</f>
        <v/>
      </c>
      <c r="BU39" s="25" t="str">
        <f>IF(AND($AH39=BU$10,'Datos proporcionados'!$G92=TRUE),$E$18/$D$18,"")</f>
        <v/>
      </c>
      <c r="BV39" s="25" t="str">
        <f>IF(AND($AH39=BV$10,'Datos proporcionados'!$G92=TRUE),$E$18/$D$18,"")</f>
        <v/>
      </c>
    </row>
    <row r="40" spans="2:74" x14ac:dyDescent="0.25">
      <c r="B40" s="28" t="s">
        <v>96</v>
      </c>
      <c r="C40" s="29"/>
      <c r="D40" s="30">
        <f>IF('Datos proporcionados'!I129=TRUE,1,0)</f>
        <v>0</v>
      </c>
      <c r="AG40" s="242"/>
      <c r="AH40" s="24" t="str">
        <f>UPPER('Datos proporcionados'!F93)</f>
        <v/>
      </c>
      <c r="AI40" s="25" t="str">
        <f>IF(AND($AH40=AI$10,'Datos proporcionados'!$G93=TRUE),$E$18/$D$18,"")</f>
        <v/>
      </c>
      <c r="AJ40" s="25" t="str">
        <f>IF(AND($AH40=AJ$10,'Datos proporcionados'!$G93=TRUE),$E$18/$D$18,"")</f>
        <v/>
      </c>
      <c r="AK40" s="25" t="str">
        <f>IF(AND($AH40=AK$10,'Datos proporcionados'!$G93=TRUE),$E$18/$D$18,"")</f>
        <v/>
      </c>
      <c r="AL40" s="25" t="str">
        <f>IF(AND($AH40=AL$10,'Datos proporcionados'!$G93=TRUE),$E$18/$D$18,"")</f>
        <v/>
      </c>
      <c r="AM40" s="25" t="str">
        <f>IF(AND($AH40=AM$10,'Datos proporcionados'!$G93=TRUE),$E$18/$D$18,"")</f>
        <v/>
      </c>
      <c r="AN40" s="25" t="str">
        <f>IF(AND($AH40=AN$10,'Datos proporcionados'!$G93=TRUE),$E$18/$D$18,"")</f>
        <v/>
      </c>
      <c r="AO40" s="25" t="str">
        <f>IF(AND($AH40=AO$10,'Datos proporcionados'!$G93=TRUE),$E$18/$D$18,"")</f>
        <v/>
      </c>
      <c r="AP40" s="25" t="str">
        <f>IF(AND($AH40=AP$10,'Datos proporcionados'!$G93=TRUE),$E$18/$D$18,"")</f>
        <v/>
      </c>
      <c r="AQ40" s="25" t="str">
        <f>IF(AND($AH40=AQ$10,'Datos proporcionados'!$G93=TRUE),$E$18/$D$18,"")</f>
        <v/>
      </c>
      <c r="AR40" s="25" t="str">
        <f>IF(AND($AH40=AR$10,'Datos proporcionados'!$G93=TRUE),$E$18/$D$18,"")</f>
        <v/>
      </c>
      <c r="AS40" s="25" t="str">
        <f>IF(AND($AH40=AS$10,'Datos proporcionados'!$G93=TRUE),$E$18/$D$18,"")</f>
        <v/>
      </c>
      <c r="AT40" s="25" t="str">
        <f>IF(AND($AH40=AT$10,'Datos proporcionados'!$G93=TRUE),$E$18/$D$18,"")</f>
        <v/>
      </c>
      <c r="AU40" s="25" t="str">
        <f>IF(AND($AH40=AU$10,'Datos proporcionados'!$G93=TRUE),$E$18/$D$18,"")</f>
        <v/>
      </c>
      <c r="AV40" s="25" t="str">
        <f>IF(AND($AH40=AV$10,'Datos proporcionados'!$G93=TRUE),$E$18/$D$18,"")</f>
        <v/>
      </c>
      <c r="AW40" s="25" t="str">
        <f>IF(AND($AH40=AW$10,'Datos proporcionados'!$G93=TRUE),$E$18/$D$18,"")</f>
        <v/>
      </c>
      <c r="AX40" s="25" t="str">
        <f>IF(AND($AH40=AX$10,'Datos proporcionados'!$G93=TRUE),$E$18/$D$18,"")</f>
        <v/>
      </c>
      <c r="AY40" s="25" t="str">
        <f>IF(AND($AH40=AY$10,'Datos proporcionados'!$G93=TRUE),$E$18/$D$18,"")</f>
        <v/>
      </c>
      <c r="AZ40" s="25" t="str">
        <f>IF(AND($AH40=AZ$10,'Datos proporcionados'!$G93=TRUE),$E$18/$D$18,"")</f>
        <v/>
      </c>
      <c r="BA40" s="25" t="str">
        <f>IF(AND($AH40=BA$10,'Datos proporcionados'!$G93=TRUE),$E$18/$D$18,"")</f>
        <v/>
      </c>
      <c r="BB40" s="25" t="str">
        <f>IF(AND($AH40=BB$10,'Datos proporcionados'!$G93=TRUE),$E$18/$D$18,"")</f>
        <v/>
      </c>
      <c r="BC40" s="25" t="str">
        <f>IF(AND($AH40=BC$10,'Datos proporcionados'!$G93=TRUE),$E$18/$D$18,"")</f>
        <v/>
      </c>
      <c r="BD40" s="25" t="str">
        <f>IF(AND($AH40=BD$10,'Datos proporcionados'!$G93=TRUE),$E$18/$D$18,"")</f>
        <v/>
      </c>
      <c r="BE40" s="25" t="str">
        <f>IF(AND($AH40=BE$10,'Datos proporcionados'!$G93=TRUE),$E$18/$D$18,"")</f>
        <v/>
      </c>
      <c r="BF40" s="25" t="str">
        <f>IF(AND($AH40=BF$10,'Datos proporcionados'!$G93=TRUE),$E$18/$D$18,"")</f>
        <v/>
      </c>
      <c r="BG40" s="25" t="str">
        <f>IF(AND($AH40=BG$10,'Datos proporcionados'!$G93=TRUE),$E$18/$D$18,"")</f>
        <v/>
      </c>
      <c r="BH40" s="25" t="str">
        <f>IF(AND($AH40=BH$10,'Datos proporcionados'!$G93=TRUE),$E$18/$D$18,"")</f>
        <v/>
      </c>
      <c r="BI40" s="25" t="str">
        <f>IF(AND($AH40=BI$10,'Datos proporcionados'!$G93=TRUE),$E$18/$D$18,"")</f>
        <v/>
      </c>
      <c r="BJ40" s="25" t="str">
        <f>IF(AND($AH40=BJ$10,'Datos proporcionados'!$G93=TRUE),$E$18/$D$18,"")</f>
        <v/>
      </c>
      <c r="BK40" s="25" t="str">
        <f>IF(AND($AH40=BK$10,'Datos proporcionados'!$G93=TRUE),$E$18/$D$18,"")</f>
        <v/>
      </c>
      <c r="BL40" s="25" t="str">
        <f>IF(AND($AH40=BL$10,'Datos proporcionados'!$G93=TRUE),$E$18/$D$18,"")</f>
        <v/>
      </c>
      <c r="BM40" s="25" t="str">
        <f>IF(AND($AH40=BM$10,'Datos proporcionados'!$G93=TRUE),$E$18/$D$18,"")</f>
        <v/>
      </c>
      <c r="BN40" s="25" t="str">
        <f>IF(AND($AH40=BN$10,'Datos proporcionados'!$G93=TRUE),$E$18/$D$18,"")</f>
        <v/>
      </c>
      <c r="BO40" s="25" t="str">
        <f>IF(AND($AH40=BO$10,'Datos proporcionados'!$G93=TRUE),$E$18/$D$18,"")</f>
        <v/>
      </c>
      <c r="BP40" s="25" t="str">
        <f>IF(AND($AH40=BP$10,'Datos proporcionados'!$G93=TRUE),$E$18/$D$18,"")</f>
        <v/>
      </c>
      <c r="BQ40" s="25" t="str">
        <f>IF(AND($AH40=BQ$10,'Datos proporcionados'!$G93=TRUE),$E$18/$D$18,"")</f>
        <v/>
      </c>
      <c r="BR40" s="25" t="str">
        <f>IF(AND($AH40=BR$10,'Datos proporcionados'!$G93=TRUE),$E$18/$D$18,"")</f>
        <v/>
      </c>
      <c r="BS40" s="25" t="str">
        <f>IF(AND($AH40=BS$10,'Datos proporcionados'!$G93=TRUE),$E$18/$D$18,"")</f>
        <v/>
      </c>
      <c r="BT40" s="25" t="str">
        <f>IF(AND($AH40=BT$10,'Datos proporcionados'!$G93=TRUE),$E$18/$D$18,"")</f>
        <v/>
      </c>
      <c r="BU40" s="25" t="str">
        <f>IF(AND($AH40=BU$10,'Datos proporcionados'!$G93=TRUE),$E$18/$D$18,"")</f>
        <v/>
      </c>
      <c r="BV40" s="25" t="str">
        <f>IF(AND($AH40=BV$10,'Datos proporcionados'!$G93=TRUE),$E$18/$D$18,"")</f>
        <v/>
      </c>
    </row>
    <row r="41" spans="2:74" x14ac:dyDescent="0.25">
      <c r="B41" s="28" t="s">
        <v>97</v>
      </c>
      <c r="C41" s="29"/>
      <c r="D41" s="30">
        <f>IF('Datos proporcionados'!I133=TRUE,5,0)</f>
        <v>0</v>
      </c>
      <c r="AG41" s="242" t="s">
        <v>98</v>
      </c>
      <c r="AH41" s="31" t="str">
        <f>UPPER('Datos proporcionados'!F95)</f>
        <v/>
      </c>
      <c r="AI41" s="32" t="str">
        <f>IF(AND($AH41=AI$10,'Datos proporcionados'!$G95=TRUE),$E$19/$D$19,"")</f>
        <v/>
      </c>
      <c r="AJ41" s="32" t="str">
        <f>IF(AND($AH41=AJ$10,'Datos proporcionados'!$G95=TRUE),$E$19/$D$19,"")</f>
        <v/>
      </c>
      <c r="AK41" s="32" t="str">
        <f>IF(AND($AH41=AK$10,'Datos proporcionados'!$G95=TRUE),$E$19/$D$19,"")</f>
        <v/>
      </c>
      <c r="AL41" s="32" t="str">
        <f>IF(AND($AH41=AL$10,'Datos proporcionados'!$G95=TRUE),$E$19/$D$19,"")</f>
        <v/>
      </c>
      <c r="AM41" s="32" t="str">
        <f>IF(AND($AH41=AM$10,'Datos proporcionados'!$G95=TRUE),$E$19/$D$19,"")</f>
        <v/>
      </c>
      <c r="AN41" s="32" t="str">
        <f>IF(AND($AH41=AN$10,'Datos proporcionados'!$G95=TRUE),$E$19/$D$19,"")</f>
        <v/>
      </c>
      <c r="AO41" s="32" t="str">
        <f>IF(AND($AH41=AO$10,'Datos proporcionados'!$G95=TRUE),$E$19/$D$19,"")</f>
        <v/>
      </c>
      <c r="AP41" s="32" t="str">
        <f>IF(AND($AH41=AP$10,'Datos proporcionados'!$G95=TRUE),$E$19/$D$19,"")</f>
        <v/>
      </c>
      <c r="AQ41" s="32" t="str">
        <f>IF(AND($AH41=AQ$10,'Datos proporcionados'!$G95=TRUE),$E$19/$D$19,"")</f>
        <v/>
      </c>
      <c r="AR41" s="32" t="str">
        <f>IF(AND($AH41=AR$10,'Datos proporcionados'!$G95=TRUE),$E$19/$D$19,"")</f>
        <v/>
      </c>
      <c r="AS41" s="32" t="str">
        <f>IF(AND($AH41=AS$10,'Datos proporcionados'!$G95=TRUE),$E$19/$D$19,"")</f>
        <v/>
      </c>
      <c r="AT41" s="32" t="str">
        <f>IF(AND($AH41=AT$10,'Datos proporcionados'!$G95=TRUE),$E$19/$D$19,"")</f>
        <v/>
      </c>
      <c r="AU41" s="32" t="str">
        <f>IF(AND($AH41=AU$10,'Datos proporcionados'!$G95=TRUE),$E$19/$D$19,"")</f>
        <v/>
      </c>
      <c r="AV41" s="32" t="str">
        <f>IF(AND($AH41=AV$10,'Datos proporcionados'!$G95=TRUE),$E$19/$D$19,"")</f>
        <v/>
      </c>
      <c r="AW41" s="32" t="str">
        <f>IF(AND($AH41=AW$10,'Datos proporcionados'!$G95=TRUE),$E$19/$D$19,"")</f>
        <v/>
      </c>
      <c r="AX41" s="32" t="str">
        <f>IF(AND($AH41=AX$10,'Datos proporcionados'!$G95=TRUE),$E$19/$D$19,"")</f>
        <v/>
      </c>
      <c r="AY41" s="32" t="str">
        <f>IF(AND($AH41=AY$10,'Datos proporcionados'!$G95=TRUE),$E$19/$D$19,"")</f>
        <v/>
      </c>
      <c r="AZ41" s="32" t="str">
        <f>IF(AND($AH41=AZ$10,'Datos proporcionados'!$G95=TRUE),$E$19/$D$19,"")</f>
        <v/>
      </c>
      <c r="BA41" s="32" t="str">
        <f>IF(AND($AH41=BA$10,'Datos proporcionados'!$G95=TRUE),$E$19/$D$19,"")</f>
        <v/>
      </c>
      <c r="BB41" s="32" t="str">
        <f>IF(AND($AH41=BB$10,'Datos proporcionados'!$G95=TRUE),$E$19/$D$19,"")</f>
        <v/>
      </c>
      <c r="BC41" s="32" t="str">
        <f>IF(AND($AH41=BC$10,'Datos proporcionados'!$G95=TRUE),$E$19/$D$19,"")</f>
        <v/>
      </c>
      <c r="BD41" s="32" t="str">
        <f>IF(AND($AH41=BD$10,'Datos proporcionados'!$G95=TRUE),$E$19/$D$19,"")</f>
        <v/>
      </c>
      <c r="BE41" s="32" t="str">
        <f>IF(AND($AH41=BE$10,'Datos proporcionados'!$G95=TRUE),$E$19/$D$19,"")</f>
        <v/>
      </c>
      <c r="BF41" s="32" t="str">
        <f>IF(AND($AH41=BF$10,'Datos proporcionados'!$G95=TRUE),$E$19/$D$19,"")</f>
        <v/>
      </c>
      <c r="BG41" s="32" t="str">
        <f>IF(AND($AH41=BG$10,'Datos proporcionados'!$G95=TRUE),$E$19/$D$19,"")</f>
        <v/>
      </c>
      <c r="BH41" s="32" t="str">
        <f>IF(AND($AH41=BH$10,'Datos proporcionados'!$G95=TRUE),$E$19/$D$19,"")</f>
        <v/>
      </c>
      <c r="BI41" s="32" t="str">
        <f>IF(AND($AH41=BI$10,'Datos proporcionados'!$G95=TRUE),$E$19/$D$19,"")</f>
        <v/>
      </c>
      <c r="BJ41" s="32" t="str">
        <f>IF(AND($AH41=BJ$10,'Datos proporcionados'!$G95=TRUE),$E$19/$D$19,"")</f>
        <v/>
      </c>
      <c r="BK41" s="32" t="str">
        <f>IF(AND($AH41=BK$10,'Datos proporcionados'!$G95=TRUE),$E$19/$D$19,"")</f>
        <v/>
      </c>
      <c r="BL41" s="32" t="str">
        <f>IF(AND($AH41=BL$10,'Datos proporcionados'!$G95=TRUE),$E$19/$D$19,"")</f>
        <v/>
      </c>
      <c r="BM41" s="32" t="str">
        <f>IF(AND($AH41=BM$10,'Datos proporcionados'!$G95=TRUE),$E$19/$D$19,"")</f>
        <v/>
      </c>
      <c r="BN41" s="32" t="str">
        <f>IF(AND($AH41=BN$10,'Datos proporcionados'!$G95=TRUE),$E$19/$D$19,"")</f>
        <v/>
      </c>
      <c r="BO41" s="32" t="str">
        <f>IF(AND($AH41=BO$10,'Datos proporcionados'!$G95=TRUE),$E$19/$D$19,"")</f>
        <v/>
      </c>
      <c r="BP41" s="32" t="str">
        <f>IF(AND($AH41=BP$10,'Datos proporcionados'!$G95=TRUE),$E$19/$D$19,"")</f>
        <v/>
      </c>
      <c r="BQ41" s="32" t="str">
        <f>IF(AND($AH41=BQ$10,'Datos proporcionados'!$G95=TRUE),$E$19/$D$19,"")</f>
        <v/>
      </c>
      <c r="BR41" s="32" t="str">
        <f>IF(AND($AH41=BR$10,'Datos proporcionados'!$G95=TRUE),$E$19/$D$19,"")</f>
        <v/>
      </c>
      <c r="BS41" s="32" t="str">
        <f>IF(AND($AH41=BS$10,'Datos proporcionados'!$G95=TRUE),$E$19/$D$19,"")</f>
        <v/>
      </c>
      <c r="BT41" s="32" t="str">
        <f>IF(AND($AH41=BT$10,'Datos proporcionados'!$G95=TRUE),$E$19/$D$19,"")</f>
        <v/>
      </c>
      <c r="BU41" s="32" t="str">
        <f>IF(AND($AH41=BU$10,'Datos proporcionados'!$G95=TRUE),$E$19/$D$19,"")</f>
        <v/>
      </c>
      <c r="BV41" s="32" t="str">
        <f>IF(AND($AH41=BV$10,'Datos proporcionados'!$G95=TRUE),$E$19/$D$19,"")</f>
        <v/>
      </c>
    </row>
    <row r="42" spans="2:74" x14ac:dyDescent="0.25">
      <c r="B42" s="33" t="s">
        <v>99</v>
      </c>
      <c r="C42" s="34"/>
      <c r="D42" s="35">
        <f>IF('Datos proporcionados'!I142=TRUE,1,0)</f>
        <v>0</v>
      </c>
      <c r="AG42" s="242"/>
      <c r="AH42" s="31" t="str">
        <f>UPPER('Datos proporcionados'!F96)</f>
        <v/>
      </c>
      <c r="AI42" s="32" t="str">
        <f>IF(AND($AH42=AI$10,'Datos proporcionados'!$G96=TRUE),$E$19/$D$19,"")</f>
        <v/>
      </c>
      <c r="AJ42" s="32" t="str">
        <f>IF(AND($AH42=AJ$10,'Datos proporcionados'!$G96=TRUE),$E$19/$D$19,"")</f>
        <v/>
      </c>
      <c r="AK42" s="32" t="str">
        <f>IF(AND($AH42=AK$10,'Datos proporcionados'!$G96=TRUE),$E$19/$D$19,"")</f>
        <v/>
      </c>
      <c r="AL42" s="32" t="str">
        <f>IF(AND($AH42=AL$10,'Datos proporcionados'!$G96=TRUE),$E$19/$D$19,"")</f>
        <v/>
      </c>
      <c r="AM42" s="32" t="str">
        <f>IF(AND($AH42=AM$10,'Datos proporcionados'!$G96=TRUE),$E$19/$D$19,"")</f>
        <v/>
      </c>
      <c r="AN42" s="32" t="str">
        <f>IF(AND($AH42=AN$10,'Datos proporcionados'!$G96=TRUE),$E$19/$D$19,"")</f>
        <v/>
      </c>
      <c r="AO42" s="32" t="str">
        <f>IF(AND($AH42=AO$10,'Datos proporcionados'!$G96=TRUE),$E$19/$D$19,"")</f>
        <v/>
      </c>
      <c r="AP42" s="32" t="str">
        <f>IF(AND($AH42=AP$10,'Datos proporcionados'!$G96=TRUE),$E$19/$D$19,"")</f>
        <v/>
      </c>
      <c r="AQ42" s="32" t="str">
        <f>IF(AND($AH42=AQ$10,'Datos proporcionados'!$G96=TRUE),$E$19/$D$19,"")</f>
        <v/>
      </c>
      <c r="AR42" s="32" t="str">
        <f>IF(AND($AH42=AR$10,'Datos proporcionados'!$G96=TRUE),$E$19/$D$19,"")</f>
        <v/>
      </c>
      <c r="AS42" s="32" t="str">
        <f>IF(AND($AH42=AS$10,'Datos proporcionados'!$G96=TRUE),$E$19/$D$19,"")</f>
        <v/>
      </c>
      <c r="AT42" s="32" t="str">
        <f>IF(AND($AH42=AT$10,'Datos proporcionados'!$G96=TRUE),$E$19/$D$19,"")</f>
        <v/>
      </c>
      <c r="AU42" s="32" t="str">
        <f>IF(AND($AH42=AU$10,'Datos proporcionados'!$G96=TRUE),$E$19/$D$19,"")</f>
        <v/>
      </c>
      <c r="AV42" s="32" t="str">
        <f>IF(AND($AH42=AV$10,'Datos proporcionados'!$G96=TRUE),$E$19/$D$19,"")</f>
        <v/>
      </c>
      <c r="AW42" s="32" t="str">
        <f>IF(AND($AH42=AW$10,'Datos proporcionados'!$G96=TRUE),$E$19/$D$19,"")</f>
        <v/>
      </c>
      <c r="AX42" s="32" t="str">
        <f>IF(AND($AH42=AX$10,'Datos proporcionados'!$G96=TRUE),$E$19/$D$19,"")</f>
        <v/>
      </c>
      <c r="AY42" s="32" t="str">
        <f>IF(AND($AH42=AY$10,'Datos proporcionados'!$G96=TRUE),$E$19/$D$19,"")</f>
        <v/>
      </c>
      <c r="AZ42" s="32" t="str">
        <f>IF(AND($AH42=AZ$10,'Datos proporcionados'!$G96=TRUE),$E$19/$D$19,"")</f>
        <v/>
      </c>
      <c r="BA42" s="32" t="str">
        <f>IF(AND($AH42=BA$10,'Datos proporcionados'!$G96=TRUE),$E$19/$D$19,"")</f>
        <v/>
      </c>
      <c r="BB42" s="32" t="str">
        <f>IF(AND($AH42=BB$10,'Datos proporcionados'!$G96=TRUE),$E$19/$D$19,"")</f>
        <v/>
      </c>
      <c r="BC42" s="32" t="str">
        <f>IF(AND($AH42=BC$10,'Datos proporcionados'!$G96=TRUE),$E$19/$D$19,"")</f>
        <v/>
      </c>
      <c r="BD42" s="32" t="str">
        <f>IF(AND($AH42=BD$10,'Datos proporcionados'!$G96=TRUE),$E$19/$D$19,"")</f>
        <v/>
      </c>
      <c r="BE42" s="32" t="str">
        <f>IF(AND($AH42=BE$10,'Datos proporcionados'!$G96=TRUE),$E$19/$D$19,"")</f>
        <v/>
      </c>
      <c r="BF42" s="32" t="str">
        <f>IF(AND($AH42=BF$10,'Datos proporcionados'!$G96=TRUE),$E$19/$D$19,"")</f>
        <v/>
      </c>
      <c r="BG42" s="32" t="str">
        <f>IF(AND($AH42=BG$10,'Datos proporcionados'!$G96=TRUE),$E$19/$D$19,"")</f>
        <v/>
      </c>
      <c r="BH42" s="32" t="str">
        <f>IF(AND($AH42=BH$10,'Datos proporcionados'!$G96=TRUE),$E$19/$D$19,"")</f>
        <v/>
      </c>
      <c r="BI42" s="32" t="str">
        <f>IF(AND($AH42=BI$10,'Datos proporcionados'!$G96=TRUE),$E$19/$D$19,"")</f>
        <v/>
      </c>
      <c r="BJ42" s="32" t="str">
        <f>IF(AND($AH42=BJ$10,'Datos proporcionados'!$G96=TRUE),$E$19/$D$19,"")</f>
        <v/>
      </c>
      <c r="BK42" s="32" t="str">
        <f>IF(AND($AH42=BK$10,'Datos proporcionados'!$G96=TRUE),$E$19/$D$19,"")</f>
        <v/>
      </c>
      <c r="BL42" s="32" t="str">
        <f>IF(AND($AH42=BL$10,'Datos proporcionados'!$G96=TRUE),$E$19/$D$19,"")</f>
        <v/>
      </c>
      <c r="BM42" s="32" t="str">
        <f>IF(AND($AH42=BM$10,'Datos proporcionados'!$G96=TRUE),$E$19/$D$19,"")</f>
        <v/>
      </c>
      <c r="BN42" s="32" t="str">
        <f>IF(AND($AH42=BN$10,'Datos proporcionados'!$G96=TRUE),$E$19/$D$19,"")</f>
        <v/>
      </c>
      <c r="BO42" s="32" t="str">
        <f>IF(AND($AH42=BO$10,'Datos proporcionados'!$G96=TRUE),$E$19/$D$19,"")</f>
        <v/>
      </c>
      <c r="BP42" s="32" t="str">
        <f>IF(AND($AH42=BP$10,'Datos proporcionados'!$G96=TRUE),$E$19/$D$19,"")</f>
        <v/>
      </c>
      <c r="BQ42" s="32" t="str">
        <f>IF(AND($AH42=BQ$10,'Datos proporcionados'!$G96=TRUE),$E$19/$D$19,"")</f>
        <v/>
      </c>
      <c r="BR42" s="32" t="str">
        <f>IF(AND($AH42=BR$10,'Datos proporcionados'!$G96=TRUE),$E$19/$D$19,"")</f>
        <v/>
      </c>
      <c r="BS42" s="32" t="str">
        <f>IF(AND($AH42=BS$10,'Datos proporcionados'!$G96=TRUE),$E$19/$D$19,"")</f>
        <v/>
      </c>
      <c r="BT42" s="32" t="str">
        <f>IF(AND($AH42=BT$10,'Datos proporcionados'!$G96=TRUE),$E$19/$D$19,"")</f>
        <v/>
      </c>
      <c r="BU42" s="32" t="str">
        <f>IF(AND($AH42=BU$10,'Datos proporcionados'!$G96=TRUE),$E$19/$D$19,"")</f>
        <v/>
      </c>
      <c r="BV42" s="32" t="str">
        <f>IF(AND($AH42=BV$10,'Datos proporcionados'!$G96=TRUE),$E$19/$D$19,"")</f>
        <v/>
      </c>
    </row>
    <row r="43" spans="2:74" x14ac:dyDescent="0.25">
      <c r="B43" s="33" t="s">
        <v>100</v>
      </c>
      <c r="C43" s="34"/>
      <c r="D43" s="36">
        <f>SUM(AH51:AH55)</f>
        <v>0</v>
      </c>
      <c r="AG43" s="242"/>
      <c r="AH43" s="31" t="str">
        <f>UPPER('Datos proporcionados'!F97)</f>
        <v/>
      </c>
      <c r="AI43" s="32" t="str">
        <f>IF(AND($AH43=AI$10,'Datos proporcionados'!$G97=TRUE),$E$19/$D$19,"")</f>
        <v/>
      </c>
      <c r="AJ43" s="32" t="str">
        <f>IF(AND($AH43=AJ$10,'Datos proporcionados'!$G97=TRUE),$E$19/$D$19,"")</f>
        <v/>
      </c>
      <c r="AK43" s="32" t="str">
        <f>IF(AND($AH43=AK$10,'Datos proporcionados'!$G97=TRUE),$E$19/$D$19,"")</f>
        <v/>
      </c>
      <c r="AL43" s="32" t="str">
        <f>IF(AND($AH43=AL$10,'Datos proporcionados'!$G97=TRUE),$E$19/$D$19,"")</f>
        <v/>
      </c>
      <c r="AM43" s="32" t="str">
        <f>IF(AND($AH43=AM$10,'Datos proporcionados'!$G97=TRUE),$E$19/$D$19,"")</f>
        <v/>
      </c>
      <c r="AN43" s="32" t="str">
        <f>IF(AND($AH43=AN$10,'Datos proporcionados'!$G97=TRUE),$E$19/$D$19,"")</f>
        <v/>
      </c>
      <c r="AO43" s="32" t="str">
        <f>IF(AND($AH43=AO$10,'Datos proporcionados'!$G97=TRUE),$E$19/$D$19,"")</f>
        <v/>
      </c>
      <c r="AP43" s="32" t="str">
        <f>IF(AND($AH43=AP$10,'Datos proporcionados'!$G97=TRUE),$E$19/$D$19,"")</f>
        <v/>
      </c>
      <c r="AQ43" s="32" t="str">
        <f>IF(AND($AH43=AQ$10,'Datos proporcionados'!$G97=TRUE),$E$19/$D$19,"")</f>
        <v/>
      </c>
      <c r="AR43" s="32" t="str">
        <f>IF(AND($AH43=AR$10,'Datos proporcionados'!$G97=TRUE),$E$19/$D$19,"")</f>
        <v/>
      </c>
      <c r="AS43" s="32" t="str">
        <f>IF(AND($AH43=AS$10,'Datos proporcionados'!$G97=TRUE),$E$19/$D$19,"")</f>
        <v/>
      </c>
      <c r="AT43" s="32" t="str">
        <f>IF(AND($AH43=AT$10,'Datos proporcionados'!$G97=TRUE),$E$19/$D$19,"")</f>
        <v/>
      </c>
      <c r="AU43" s="32" t="str">
        <f>IF(AND($AH43=AU$10,'Datos proporcionados'!$G97=TRUE),$E$19/$D$19,"")</f>
        <v/>
      </c>
      <c r="AV43" s="32" t="str">
        <f>IF(AND($AH43=AV$10,'Datos proporcionados'!$G97=TRUE),$E$19/$D$19,"")</f>
        <v/>
      </c>
      <c r="AW43" s="32" t="str">
        <f>IF(AND($AH43=AW$10,'Datos proporcionados'!$G97=TRUE),$E$19/$D$19,"")</f>
        <v/>
      </c>
      <c r="AX43" s="32" t="str">
        <f>IF(AND($AH43=AX$10,'Datos proporcionados'!$G97=TRUE),$E$19/$D$19,"")</f>
        <v/>
      </c>
      <c r="AY43" s="32" t="str">
        <f>IF(AND($AH43=AY$10,'Datos proporcionados'!$G97=TRUE),$E$19/$D$19,"")</f>
        <v/>
      </c>
      <c r="AZ43" s="32" t="str">
        <f>IF(AND($AH43=AZ$10,'Datos proporcionados'!$G97=TRUE),$E$19/$D$19,"")</f>
        <v/>
      </c>
      <c r="BA43" s="32" t="str">
        <f>IF(AND($AH43=BA$10,'Datos proporcionados'!$G97=TRUE),$E$19/$D$19,"")</f>
        <v/>
      </c>
      <c r="BB43" s="32" t="str">
        <f>IF(AND($AH43=BB$10,'Datos proporcionados'!$G97=TRUE),$E$19/$D$19,"")</f>
        <v/>
      </c>
      <c r="BC43" s="32" t="str">
        <f>IF(AND($AH43=BC$10,'Datos proporcionados'!$G97=TRUE),$E$19/$D$19,"")</f>
        <v/>
      </c>
      <c r="BD43" s="32" t="str">
        <f>IF(AND($AH43=BD$10,'Datos proporcionados'!$G97=TRUE),$E$19/$D$19,"")</f>
        <v/>
      </c>
      <c r="BE43" s="32" t="str">
        <f>IF(AND($AH43=BE$10,'Datos proporcionados'!$G97=TRUE),$E$19/$D$19,"")</f>
        <v/>
      </c>
      <c r="BF43" s="32" t="str">
        <f>IF(AND($AH43=BF$10,'Datos proporcionados'!$G97=TRUE),$E$19/$D$19,"")</f>
        <v/>
      </c>
      <c r="BG43" s="32" t="str">
        <f>IF(AND($AH43=BG$10,'Datos proporcionados'!$G97=TRUE),$E$19/$D$19,"")</f>
        <v/>
      </c>
      <c r="BH43" s="32" t="str">
        <f>IF(AND($AH43=BH$10,'Datos proporcionados'!$G97=TRUE),$E$19/$D$19,"")</f>
        <v/>
      </c>
      <c r="BI43" s="32" t="str">
        <f>IF(AND($AH43=BI$10,'Datos proporcionados'!$G97=TRUE),$E$19/$D$19,"")</f>
        <v/>
      </c>
      <c r="BJ43" s="32" t="str">
        <f>IF(AND($AH43=BJ$10,'Datos proporcionados'!$G97=TRUE),$E$19/$D$19,"")</f>
        <v/>
      </c>
      <c r="BK43" s="32" t="str">
        <f>IF(AND($AH43=BK$10,'Datos proporcionados'!$G97=TRUE),$E$19/$D$19,"")</f>
        <v/>
      </c>
      <c r="BL43" s="32" t="str">
        <f>IF(AND($AH43=BL$10,'Datos proporcionados'!$G97=TRUE),$E$19/$D$19,"")</f>
        <v/>
      </c>
      <c r="BM43" s="32" t="str">
        <f>IF(AND($AH43=BM$10,'Datos proporcionados'!$G97=TRUE),$E$19/$D$19,"")</f>
        <v/>
      </c>
      <c r="BN43" s="32" t="str">
        <f>IF(AND($AH43=BN$10,'Datos proporcionados'!$G97=TRUE),$E$19/$D$19,"")</f>
        <v/>
      </c>
      <c r="BO43" s="32" t="str">
        <f>IF(AND($AH43=BO$10,'Datos proporcionados'!$G97=TRUE),$E$19/$D$19,"")</f>
        <v/>
      </c>
      <c r="BP43" s="32" t="str">
        <f>IF(AND($AH43=BP$10,'Datos proporcionados'!$G97=TRUE),$E$19/$D$19,"")</f>
        <v/>
      </c>
      <c r="BQ43" s="32" t="str">
        <f>IF(AND($AH43=BQ$10,'Datos proporcionados'!$G97=TRUE),$E$19/$D$19,"")</f>
        <v/>
      </c>
      <c r="BR43" s="32" t="str">
        <f>IF(AND($AH43=BR$10,'Datos proporcionados'!$G97=TRUE),$E$19/$D$19,"")</f>
        <v/>
      </c>
      <c r="BS43" s="32" t="str">
        <f>IF(AND($AH43=BS$10,'Datos proporcionados'!$G97=TRUE),$E$19/$D$19,"")</f>
        <v/>
      </c>
      <c r="BT43" s="32" t="str">
        <f>IF(AND($AH43=BT$10,'Datos proporcionados'!$G97=TRUE),$E$19/$D$19,"")</f>
        <v/>
      </c>
      <c r="BU43" s="32" t="str">
        <f>IF(AND($AH43=BU$10,'Datos proporcionados'!$G97=TRUE),$E$19/$D$19,"")</f>
        <v/>
      </c>
      <c r="BV43" s="32" t="str">
        <f>IF(AND($AH43=BV$10,'Datos proporcionados'!$G97=TRUE),$E$19/$D$19,"")</f>
        <v/>
      </c>
    </row>
    <row r="44" spans="2:74" x14ac:dyDescent="0.25">
      <c r="B44" s="33" t="s">
        <v>101</v>
      </c>
      <c r="C44" s="34"/>
      <c r="D44" s="36">
        <f>SUM(AH94:AH98)</f>
        <v>0</v>
      </c>
      <c r="AG44" s="242"/>
      <c r="AH44" s="31" t="str">
        <f>UPPER('Datos proporcionados'!F98)</f>
        <v/>
      </c>
      <c r="AI44" s="32" t="str">
        <f>IF(AND($AH44=AI$10,'Datos proporcionados'!$G98=TRUE),$E$19/$D$19,"")</f>
        <v/>
      </c>
      <c r="AJ44" s="32" t="str">
        <f>IF(AND($AH44=AJ$10,'Datos proporcionados'!$G98=TRUE),$E$19/$D$19,"")</f>
        <v/>
      </c>
      <c r="AK44" s="32" t="str">
        <f>IF(AND($AH44=AK$10,'Datos proporcionados'!$G98=TRUE),$E$19/$D$19,"")</f>
        <v/>
      </c>
      <c r="AL44" s="32" t="str">
        <f>IF(AND($AH44=AL$10,'Datos proporcionados'!$G98=TRUE),$E$19/$D$19,"")</f>
        <v/>
      </c>
      <c r="AM44" s="32" t="str">
        <f>IF(AND($AH44=AM$10,'Datos proporcionados'!$G98=TRUE),$E$19/$D$19,"")</f>
        <v/>
      </c>
      <c r="AN44" s="32" t="str">
        <f>IF(AND($AH44=AN$10,'Datos proporcionados'!$G98=TRUE),$E$19/$D$19,"")</f>
        <v/>
      </c>
      <c r="AO44" s="32" t="str">
        <f>IF(AND($AH44=AO$10,'Datos proporcionados'!$G98=TRUE),$E$19/$D$19,"")</f>
        <v/>
      </c>
      <c r="AP44" s="32" t="str">
        <f>IF(AND($AH44=AP$10,'Datos proporcionados'!$G98=TRUE),$E$19/$D$19,"")</f>
        <v/>
      </c>
      <c r="AQ44" s="32" t="str">
        <f>IF(AND($AH44=AQ$10,'Datos proporcionados'!$G98=TRUE),$E$19/$D$19,"")</f>
        <v/>
      </c>
      <c r="AR44" s="32" t="str">
        <f>IF(AND($AH44=AR$10,'Datos proporcionados'!$G98=TRUE),$E$19/$D$19,"")</f>
        <v/>
      </c>
      <c r="AS44" s="32" t="str">
        <f>IF(AND($AH44=AS$10,'Datos proporcionados'!$G98=TRUE),$E$19/$D$19,"")</f>
        <v/>
      </c>
      <c r="AT44" s="32" t="str">
        <f>IF(AND($AH44=AT$10,'Datos proporcionados'!$G98=TRUE),$E$19/$D$19,"")</f>
        <v/>
      </c>
      <c r="AU44" s="32" t="str">
        <f>IF(AND($AH44=AU$10,'Datos proporcionados'!$G98=TRUE),$E$19/$D$19,"")</f>
        <v/>
      </c>
      <c r="AV44" s="32" t="str">
        <f>IF(AND($AH44=AV$10,'Datos proporcionados'!$G98=TRUE),$E$19/$D$19,"")</f>
        <v/>
      </c>
      <c r="AW44" s="32" t="str">
        <f>IF(AND($AH44=AW$10,'Datos proporcionados'!$G98=TRUE),$E$19/$D$19,"")</f>
        <v/>
      </c>
      <c r="AX44" s="32" t="str">
        <f>IF(AND($AH44=AX$10,'Datos proporcionados'!$G98=TRUE),$E$19/$D$19,"")</f>
        <v/>
      </c>
      <c r="AY44" s="32" t="str">
        <f>IF(AND($AH44=AY$10,'Datos proporcionados'!$G98=TRUE),$E$19/$D$19,"")</f>
        <v/>
      </c>
      <c r="AZ44" s="32" t="str">
        <f>IF(AND($AH44=AZ$10,'Datos proporcionados'!$G98=TRUE),$E$19/$D$19,"")</f>
        <v/>
      </c>
      <c r="BA44" s="32" t="str">
        <f>IF(AND($AH44=BA$10,'Datos proporcionados'!$G98=TRUE),$E$19/$D$19,"")</f>
        <v/>
      </c>
      <c r="BB44" s="32" t="str">
        <f>IF(AND($AH44=BB$10,'Datos proporcionados'!$G98=TRUE),$E$19/$D$19,"")</f>
        <v/>
      </c>
      <c r="BC44" s="32" t="str">
        <f>IF(AND($AH44=BC$10,'Datos proporcionados'!$G98=TRUE),$E$19/$D$19,"")</f>
        <v/>
      </c>
      <c r="BD44" s="32" t="str">
        <f>IF(AND($AH44=BD$10,'Datos proporcionados'!$G98=TRUE),$E$19/$D$19,"")</f>
        <v/>
      </c>
      <c r="BE44" s="32" t="str">
        <f>IF(AND($AH44=BE$10,'Datos proporcionados'!$G98=TRUE),$E$19/$D$19,"")</f>
        <v/>
      </c>
      <c r="BF44" s="32" t="str">
        <f>IF(AND($AH44=BF$10,'Datos proporcionados'!$G98=TRUE),$E$19/$D$19,"")</f>
        <v/>
      </c>
      <c r="BG44" s="32" t="str">
        <f>IF(AND($AH44=BG$10,'Datos proporcionados'!$G98=TRUE),$E$19/$D$19,"")</f>
        <v/>
      </c>
      <c r="BH44" s="32" t="str">
        <f>IF(AND($AH44=BH$10,'Datos proporcionados'!$G98=TRUE),$E$19/$D$19,"")</f>
        <v/>
      </c>
      <c r="BI44" s="32" t="str">
        <f>IF(AND($AH44=BI$10,'Datos proporcionados'!$G98=TRUE),$E$19/$D$19,"")</f>
        <v/>
      </c>
      <c r="BJ44" s="32" t="str">
        <f>IF(AND($AH44=BJ$10,'Datos proporcionados'!$G98=TRUE),$E$19/$D$19,"")</f>
        <v/>
      </c>
      <c r="BK44" s="32" t="str">
        <f>IF(AND($AH44=BK$10,'Datos proporcionados'!$G98=TRUE),$E$19/$D$19,"")</f>
        <v/>
      </c>
      <c r="BL44" s="32" t="str">
        <f>IF(AND($AH44=BL$10,'Datos proporcionados'!$G98=TRUE),$E$19/$D$19,"")</f>
        <v/>
      </c>
      <c r="BM44" s="32" t="str">
        <f>IF(AND($AH44=BM$10,'Datos proporcionados'!$G98=TRUE),$E$19/$D$19,"")</f>
        <v/>
      </c>
      <c r="BN44" s="32" t="str">
        <f>IF(AND($AH44=BN$10,'Datos proporcionados'!$G98=TRUE),$E$19/$D$19,"")</f>
        <v/>
      </c>
      <c r="BO44" s="32" t="str">
        <f>IF(AND($AH44=BO$10,'Datos proporcionados'!$G98=TRUE),$E$19/$D$19,"")</f>
        <v/>
      </c>
      <c r="BP44" s="32" t="str">
        <f>IF(AND($AH44=BP$10,'Datos proporcionados'!$G98=TRUE),$E$19/$D$19,"")</f>
        <v/>
      </c>
      <c r="BQ44" s="32" t="str">
        <f>IF(AND($AH44=BQ$10,'Datos proporcionados'!$G98=TRUE),$E$19/$D$19,"")</f>
        <v/>
      </c>
      <c r="BR44" s="32" t="str">
        <f>IF(AND($AH44=BR$10,'Datos proporcionados'!$G98=TRUE),$E$19/$D$19,"")</f>
        <v/>
      </c>
      <c r="BS44" s="32" t="str">
        <f>IF(AND($AH44=BS$10,'Datos proporcionados'!$G98=TRUE),$E$19/$D$19,"")</f>
        <v/>
      </c>
      <c r="BT44" s="32" t="str">
        <f>IF(AND($AH44=BT$10,'Datos proporcionados'!$G98=TRUE),$E$19/$D$19,"")</f>
        <v/>
      </c>
      <c r="BU44" s="32" t="str">
        <f>IF(AND($AH44=BU$10,'Datos proporcionados'!$G98=TRUE),$E$19/$D$19,"")</f>
        <v/>
      </c>
      <c r="BV44" s="32" t="str">
        <f>IF(AND($AH44=BV$10,'Datos proporcionados'!$G98=TRUE),$E$19/$D$19,"")</f>
        <v/>
      </c>
    </row>
    <row r="45" spans="2:74" x14ac:dyDescent="0.25">
      <c r="B45" s="33"/>
      <c r="C45" s="34"/>
      <c r="D45" s="35"/>
      <c r="AG45" s="242"/>
      <c r="AH45" s="31" t="str">
        <f>UPPER('Datos proporcionados'!F99)</f>
        <v/>
      </c>
      <c r="AI45" s="32" t="str">
        <f>IF(AND($AH45=AI$10,'Datos proporcionados'!$G99=TRUE),$E$19/$D$19,"")</f>
        <v/>
      </c>
      <c r="AJ45" s="32" t="str">
        <f>IF(AND($AH45=AJ$10,'Datos proporcionados'!$G99=TRUE),$E$19/$D$19,"")</f>
        <v/>
      </c>
      <c r="AK45" s="32" t="str">
        <f>IF(AND($AH45=AK$10,'Datos proporcionados'!$G99=TRUE),$E$19/$D$19,"")</f>
        <v/>
      </c>
      <c r="AL45" s="32" t="str">
        <f>IF(AND($AH45=AL$10,'Datos proporcionados'!$G99=TRUE),$E$19/$D$19,"")</f>
        <v/>
      </c>
      <c r="AM45" s="32" t="str">
        <f>IF(AND($AH45=AM$10,'Datos proporcionados'!$G99=TRUE),$E$19/$D$19,"")</f>
        <v/>
      </c>
      <c r="AN45" s="32" t="str">
        <f>IF(AND($AH45=AN$10,'Datos proporcionados'!$G99=TRUE),$E$19/$D$19,"")</f>
        <v/>
      </c>
      <c r="AO45" s="32" t="str">
        <f>IF(AND($AH45=AO$10,'Datos proporcionados'!$G99=TRUE),$E$19/$D$19,"")</f>
        <v/>
      </c>
      <c r="AP45" s="32" t="str">
        <f>IF(AND($AH45=AP$10,'Datos proporcionados'!$G99=TRUE),$E$19/$D$19,"")</f>
        <v/>
      </c>
      <c r="AQ45" s="32" t="str">
        <f>IF(AND($AH45=AQ$10,'Datos proporcionados'!$G99=TRUE),$E$19/$D$19,"")</f>
        <v/>
      </c>
      <c r="AR45" s="32" t="str">
        <f>IF(AND($AH45=AR$10,'Datos proporcionados'!$G99=TRUE),$E$19/$D$19,"")</f>
        <v/>
      </c>
      <c r="AS45" s="32" t="str">
        <f>IF(AND($AH45=AS$10,'Datos proporcionados'!$G99=TRUE),$E$19/$D$19,"")</f>
        <v/>
      </c>
      <c r="AT45" s="32" t="str">
        <f>IF(AND($AH45=AT$10,'Datos proporcionados'!$G99=TRUE),$E$19/$D$19,"")</f>
        <v/>
      </c>
      <c r="AU45" s="32" t="str">
        <f>IF(AND($AH45=AU$10,'Datos proporcionados'!$G99=TRUE),$E$19/$D$19,"")</f>
        <v/>
      </c>
      <c r="AV45" s="32" t="str">
        <f>IF(AND($AH45=AV$10,'Datos proporcionados'!$G99=TRUE),$E$19/$D$19,"")</f>
        <v/>
      </c>
      <c r="AW45" s="32" t="str">
        <f>IF(AND($AH45=AW$10,'Datos proporcionados'!$G99=TRUE),$E$19/$D$19,"")</f>
        <v/>
      </c>
      <c r="AX45" s="32" t="str">
        <f>IF(AND($AH45=AX$10,'Datos proporcionados'!$G99=TRUE),$E$19/$D$19,"")</f>
        <v/>
      </c>
      <c r="AY45" s="32" t="str">
        <f>IF(AND($AH45=AY$10,'Datos proporcionados'!$G99=TRUE),$E$19/$D$19,"")</f>
        <v/>
      </c>
      <c r="AZ45" s="32" t="str">
        <f>IF(AND($AH45=AZ$10,'Datos proporcionados'!$G99=TRUE),$E$19/$D$19,"")</f>
        <v/>
      </c>
      <c r="BA45" s="32" t="str">
        <f>IF(AND($AH45=BA$10,'Datos proporcionados'!$G99=TRUE),$E$19/$D$19,"")</f>
        <v/>
      </c>
      <c r="BB45" s="32" t="str">
        <f>IF(AND($AH45=BB$10,'Datos proporcionados'!$G99=TRUE),$E$19/$D$19,"")</f>
        <v/>
      </c>
      <c r="BC45" s="32" t="str">
        <f>IF(AND($AH45=BC$10,'Datos proporcionados'!$G99=TRUE),$E$19/$D$19,"")</f>
        <v/>
      </c>
      <c r="BD45" s="32" t="str">
        <f>IF(AND($AH45=BD$10,'Datos proporcionados'!$G99=TRUE),$E$19/$D$19,"")</f>
        <v/>
      </c>
      <c r="BE45" s="32" t="str">
        <f>IF(AND($AH45=BE$10,'Datos proporcionados'!$G99=TRUE),$E$19/$D$19,"")</f>
        <v/>
      </c>
      <c r="BF45" s="32" t="str">
        <f>IF(AND($AH45=BF$10,'Datos proporcionados'!$G99=TRUE),$E$19/$D$19,"")</f>
        <v/>
      </c>
      <c r="BG45" s="32" t="str">
        <f>IF(AND($AH45=BG$10,'Datos proporcionados'!$G99=TRUE),$E$19/$D$19,"")</f>
        <v/>
      </c>
      <c r="BH45" s="32" t="str">
        <f>IF(AND($AH45=BH$10,'Datos proporcionados'!$G99=TRUE),$E$19/$D$19,"")</f>
        <v/>
      </c>
      <c r="BI45" s="32" t="str">
        <f>IF(AND($AH45=BI$10,'Datos proporcionados'!$G99=TRUE),$E$19/$D$19,"")</f>
        <v/>
      </c>
      <c r="BJ45" s="32" t="str">
        <f>IF(AND($AH45=BJ$10,'Datos proporcionados'!$G99=TRUE),$E$19/$D$19,"")</f>
        <v/>
      </c>
      <c r="BK45" s="32" t="str">
        <f>IF(AND($AH45=BK$10,'Datos proporcionados'!$G99=TRUE),$E$19/$D$19,"")</f>
        <v/>
      </c>
      <c r="BL45" s="32" t="str">
        <f>IF(AND($AH45=BL$10,'Datos proporcionados'!$G99=TRUE),$E$19/$D$19,"")</f>
        <v/>
      </c>
      <c r="BM45" s="32" t="str">
        <f>IF(AND($AH45=BM$10,'Datos proporcionados'!$G99=TRUE),$E$19/$D$19,"")</f>
        <v/>
      </c>
      <c r="BN45" s="32" t="str">
        <f>IF(AND($AH45=BN$10,'Datos proporcionados'!$G99=TRUE),$E$19/$D$19,"")</f>
        <v/>
      </c>
      <c r="BO45" s="32" t="str">
        <f>IF(AND($AH45=BO$10,'Datos proporcionados'!$G99=TRUE),$E$19/$D$19,"")</f>
        <v/>
      </c>
      <c r="BP45" s="32" t="str">
        <f>IF(AND($AH45=BP$10,'Datos proporcionados'!$G99=TRUE),$E$19/$D$19,"")</f>
        <v/>
      </c>
      <c r="BQ45" s="32" t="str">
        <f>IF(AND($AH45=BQ$10,'Datos proporcionados'!$G99=TRUE),$E$19/$D$19,"")</f>
        <v/>
      </c>
      <c r="BR45" s="32" t="str">
        <f>IF(AND($AH45=BR$10,'Datos proporcionados'!$G99=TRUE),$E$19/$D$19,"")</f>
        <v/>
      </c>
      <c r="BS45" s="32" t="str">
        <f>IF(AND($AH45=BS$10,'Datos proporcionados'!$G99=TRUE),$E$19/$D$19,"")</f>
        <v/>
      </c>
      <c r="BT45" s="32" t="str">
        <f>IF(AND($AH45=BT$10,'Datos proporcionados'!$G99=TRUE),$E$19/$D$19,"")</f>
        <v/>
      </c>
      <c r="BU45" s="32" t="str">
        <f>IF(AND($AH45=BU$10,'Datos proporcionados'!$G99=TRUE),$E$19/$D$19,"")</f>
        <v/>
      </c>
      <c r="BV45" s="32" t="str">
        <f>IF(AND($AH45=BV$10,'Datos proporcionados'!$G99=TRUE),$E$19/$D$19,"")</f>
        <v/>
      </c>
    </row>
    <row r="46" spans="2:74" ht="21.95" customHeight="1" x14ac:dyDescent="0.25">
      <c r="B46" s="33" t="s">
        <v>102</v>
      </c>
      <c r="C46" s="34"/>
      <c r="D46" s="36">
        <f>SUM(E13:E20)</f>
        <v>0</v>
      </c>
      <c r="AG46" s="242" t="s">
        <v>103</v>
      </c>
      <c r="AH46" s="37" t="str">
        <f>UPPER('Datos proporcionados'!F107)</f>
        <v/>
      </c>
      <c r="AI46" s="38" t="str">
        <f>IF(AND($AH46=AI$10,'Datos proporcionados'!$G107=TRUE),$E$20/$D$20,"")</f>
        <v/>
      </c>
      <c r="AJ46" s="38" t="str">
        <f>IF(AND($AH46=AJ$10,'Datos proporcionados'!$G107=TRUE),$E$20/$D$20,"")</f>
        <v/>
      </c>
      <c r="AK46" s="38" t="str">
        <f>IF(AND($AH46=AK$10,'Datos proporcionados'!$G107=TRUE),$E$20/$D$20,"")</f>
        <v/>
      </c>
      <c r="AL46" s="38" t="str">
        <f>IF(AND($AH46=AL$10,'Datos proporcionados'!$G107=TRUE),$E$20/$D$20,"")</f>
        <v/>
      </c>
      <c r="AM46" s="38" t="str">
        <f>IF(AND($AH46=AM$10,'Datos proporcionados'!$G107=TRUE),$E$20/$D$20,"")</f>
        <v/>
      </c>
      <c r="AN46" s="38" t="str">
        <f>IF(AND($AH46=AN$10,'Datos proporcionados'!$G107=TRUE),$E$20/$D$20,"")</f>
        <v/>
      </c>
      <c r="AO46" s="38" t="str">
        <f>IF(AND($AH46=AO$10,'Datos proporcionados'!$G107=TRUE),$E$20/$D$20,"")</f>
        <v/>
      </c>
      <c r="AP46" s="38" t="str">
        <f>IF(AND($AH46=AP$10,'Datos proporcionados'!$G107=TRUE),$E$20/$D$20,"")</f>
        <v/>
      </c>
      <c r="AQ46" s="38" t="str">
        <f>IF(AND($AH46=AQ$10,'Datos proporcionados'!$G107=TRUE),$E$20/$D$20,"")</f>
        <v/>
      </c>
      <c r="AR46" s="38" t="str">
        <f>IF(AND($AH46=AR$10,'Datos proporcionados'!$G107=TRUE),$E$20/$D$20,"")</f>
        <v/>
      </c>
      <c r="AS46" s="38" t="str">
        <f>IF(AND($AH46=AS$10,'Datos proporcionados'!$G107=TRUE),$E$20/$D$20,"")</f>
        <v/>
      </c>
      <c r="AT46" s="38" t="str">
        <f>IF(AND($AH46=AT$10,'Datos proporcionados'!$G107=TRUE),$E$20/$D$20,"")</f>
        <v/>
      </c>
      <c r="AU46" s="38" t="str">
        <f>IF(AND($AH46=AU$10,'Datos proporcionados'!$G107=TRUE),$E$20/$D$20,"")</f>
        <v/>
      </c>
      <c r="AV46" s="38" t="str">
        <f>IF(AND($AH46=AV$10,'Datos proporcionados'!$G107=TRUE),$E$20/$D$20,"")</f>
        <v/>
      </c>
      <c r="AW46" s="38" t="str">
        <f>IF(AND($AH46=AW$10,'Datos proporcionados'!$G107=TRUE),$E$20/$D$20,"")</f>
        <v/>
      </c>
      <c r="AX46" s="38" t="str">
        <f>IF(AND($AH46=AX$10,'Datos proporcionados'!$G107=TRUE),$E$20/$D$20,"")</f>
        <v/>
      </c>
      <c r="AY46" s="38" t="str">
        <f>IF(AND($AH46=AY$10,'Datos proporcionados'!$G107=TRUE),$E$20/$D$20,"")</f>
        <v/>
      </c>
      <c r="AZ46" s="38" t="str">
        <f>IF(AND($AH46=AZ$10,'Datos proporcionados'!$G107=TRUE),$E$20/$D$20,"")</f>
        <v/>
      </c>
      <c r="BA46" s="38" t="str">
        <f>IF(AND($AH46=BA$10,'Datos proporcionados'!$G107=TRUE),$E$20/$D$20,"")</f>
        <v/>
      </c>
      <c r="BB46" s="38" t="str">
        <f>IF(AND($AH46=BB$10,'Datos proporcionados'!$G107=TRUE),$E$20/$D$20,"")</f>
        <v/>
      </c>
      <c r="BC46" s="38" t="str">
        <f>IF(AND($AH46=BC$10,'Datos proporcionados'!$G107=TRUE),$E$20/$D$20,"")</f>
        <v/>
      </c>
      <c r="BD46" s="38" t="str">
        <f>IF(AND($AH46=BD$10,'Datos proporcionados'!$G107=TRUE),$E$20/$D$20,"")</f>
        <v/>
      </c>
      <c r="BE46" s="38" t="str">
        <f>IF(AND($AH46=BE$10,'Datos proporcionados'!$G107=TRUE),$E$20/$D$20,"")</f>
        <v/>
      </c>
      <c r="BF46" s="38" t="str">
        <f>IF(AND($AH46=BF$10,'Datos proporcionados'!$G107=TRUE),$E$20/$D$20,"")</f>
        <v/>
      </c>
      <c r="BG46" s="38" t="str">
        <f>IF(AND($AH46=BG$10,'Datos proporcionados'!$G107=TRUE),$E$20/$D$20,"")</f>
        <v/>
      </c>
      <c r="BH46" s="38" t="str">
        <f>IF(AND($AH46=BH$10,'Datos proporcionados'!$G107=TRUE),$E$20/$D$20,"")</f>
        <v/>
      </c>
      <c r="BI46" s="38" t="str">
        <f>IF(AND($AH46=BI$10,'Datos proporcionados'!$G107=TRUE),$E$20/$D$20,"")</f>
        <v/>
      </c>
      <c r="BJ46" s="38" t="str">
        <f>IF(AND($AH46=BJ$10,'Datos proporcionados'!$G107=TRUE),$E$20/$D$20,"")</f>
        <v/>
      </c>
      <c r="BK46" s="38" t="str">
        <f>IF(AND($AH46=BK$10,'Datos proporcionados'!$G107=TRUE),$E$20/$D$20,"")</f>
        <v/>
      </c>
      <c r="BL46" s="38" t="str">
        <f>IF(AND($AH46=BL$10,'Datos proporcionados'!$G107=TRUE),$E$20/$D$20,"")</f>
        <v/>
      </c>
      <c r="BM46" s="38" t="str">
        <f>IF(AND($AH46=BM$10,'Datos proporcionados'!$G107=TRUE),$E$20/$D$20,"")</f>
        <v/>
      </c>
      <c r="BN46" s="38" t="str">
        <f>IF(AND($AH46=BN$10,'Datos proporcionados'!$G107=TRUE),$E$20/$D$20,"")</f>
        <v/>
      </c>
      <c r="BO46" s="38" t="str">
        <f>IF(AND($AH46=BO$10,'Datos proporcionados'!$G107=TRUE),$E$20/$D$20,"")</f>
        <v/>
      </c>
      <c r="BP46" s="38" t="str">
        <f>IF(AND($AH46=BP$10,'Datos proporcionados'!$G107=TRUE),$E$20/$D$20,"")</f>
        <v/>
      </c>
      <c r="BQ46" s="38" t="str">
        <f>IF(AND($AH46=BQ$10,'Datos proporcionados'!$G107=TRUE),$E$20/$D$20,"")</f>
        <v/>
      </c>
      <c r="BR46" s="38" t="str">
        <f>IF(AND($AH46=BR$10,'Datos proporcionados'!$G107=TRUE),$E$20/$D$20,"")</f>
        <v/>
      </c>
      <c r="BS46" s="38" t="str">
        <f>IF(AND($AH46=BS$10,'Datos proporcionados'!$G107=TRUE),$E$20/$D$20,"")</f>
        <v/>
      </c>
      <c r="BT46" s="38" t="str">
        <f>IF(AND($AH46=BT$10,'Datos proporcionados'!$G107=TRUE),$E$20/$D$20,"")</f>
        <v/>
      </c>
      <c r="BU46" s="38" t="str">
        <f>IF(AND($AH46=BU$10,'Datos proporcionados'!$G107=TRUE),$E$20/$D$20,"")</f>
        <v/>
      </c>
      <c r="BV46" s="38" t="str">
        <f>IF(AND($AH46=BV$10,'Datos proporcionados'!$G107=TRUE),$E$20/$D$20,"")</f>
        <v/>
      </c>
    </row>
    <row r="47" spans="2:74" ht="23.1" customHeight="1" thickBot="1" x14ac:dyDescent="0.3">
      <c r="B47" s="39" t="s">
        <v>104</v>
      </c>
      <c r="C47" s="40"/>
      <c r="D47" s="41">
        <f>SUM(E27:E34)</f>
        <v>0</v>
      </c>
      <c r="AG47" s="242"/>
      <c r="AH47" s="37" t="str">
        <f>UPPER('Datos proporcionados'!F108)</f>
        <v/>
      </c>
      <c r="AI47" s="38" t="str">
        <f>IF(AND($AH47=AI$10,'Datos proporcionados'!$G108=TRUE),$E$20/$D$20,"")</f>
        <v/>
      </c>
      <c r="AJ47" s="38" t="str">
        <f>IF(AND($AH47=AJ$10,'Datos proporcionados'!$G108=TRUE),$E$20/$D$20,"")</f>
        <v/>
      </c>
      <c r="AK47" s="38" t="str">
        <f>IF(AND($AH47=AK$10,'Datos proporcionados'!$G108=TRUE),$E$20/$D$20,"")</f>
        <v/>
      </c>
      <c r="AL47" s="38" t="str">
        <f>IF(AND($AH47=AL$10,'Datos proporcionados'!$G108=TRUE),$E$20/$D$20,"")</f>
        <v/>
      </c>
      <c r="AM47" s="38" t="str">
        <f>IF(AND($AH47=AM$10,'Datos proporcionados'!$G108=TRUE),$E$20/$D$20,"")</f>
        <v/>
      </c>
      <c r="AN47" s="38" t="str">
        <f>IF(AND($AH47=AN$10,'Datos proporcionados'!$G108=TRUE),$E$20/$D$20,"")</f>
        <v/>
      </c>
      <c r="AO47" s="38" t="str">
        <f>IF(AND($AH47=AO$10,'Datos proporcionados'!$G108=TRUE),$E$20/$D$20,"")</f>
        <v/>
      </c>
      <c r="AP47" s="38" t="str">
        <f>IF(AND($AH47=AP$10,'Datos proporcionados'!$G108=TRUE),$E$20/$D$20,"")</f>
        <v/>
      </c>
      <c r="AQ47" s="38" t="str">
        <f>IF(AND($AH47=AQ$10,'Datos proporcionados'!$G108=TRUE),$E$20/$D$20,"")</f>
        <v/>
      </c>
      <c r="AR47" s="38" t="str">
        <f>IF(AND($AH47=AR$10,'Datos proporcionados'!$G108=TRUE),$E$20/$D$20,"")</f>
        <v/>
      </c>
      <c r="AS47" s="38" t="str">
        <f>IF(AND($AH47=AS$10,'Datos proporcionados'!$G108=TRUE),$E$20/$D$20,"")</f>
        <v/>
      </c>
      <c r="AT47" s="38" t="str">
        <f>IF(AND($AH47=AT$10,'Datos proporcionados'!$G108=TRUE),$E$20/$D$20,"")</f>
        <v/>
      </c>
      <c r="AU47" s="38" t="str">
        <f>IF(AND($AH47=AU$10,'Datos proporcionados'!$G108=TRUE),$E$20/$D$20,"")</f>
        <v/>
      </c>
      <c r="AV47" s="38" t="str">
        <f>IF(AND($AH47=AV$10,'Datos proporcionados'!$G108=TRUE),$E$20/$D$20,"")</f>
        <v/>
      </c>
      <c r="AW47" s="38" t="str">
        <f>IF(AND($AH47=AW$10,'Datos proporcionados'!$G108=TRUE),$E$20/$D$20,"")</f>
        <v/>
      </c>
      <c r="AX47" s="38" t="str">
        <f>IF(AND($AH47=AX$10,'Datos proporcionados'!$G108=TRUE),$E$20/$D$20,"")</f>
        <v/>
      </c>
      <c r="AY47" s="38" t="str">
        <f>IF(AND($AH47=AY$10,'Datos proporcionados'!$G108=TRUE),$E$20/$D$20,"")</f>
        <v/>
      </c>
      <c r="AZ47" s="38" t="str">
        <f>IF(AND($AH47=AZ$10,'Datos proporcionados'!$G108=TRUE),$E$20/$D$20,"")</f>
        <v/>
      </c>
      <c r="BA47" s="38" t="str">
        <f>IF(AND($AH47=BA$10,'Datos proporcionados'!$G108=TRUE),$E$20/$D$20,"")</f>
        <v/>
      </c>
      <c r="BB47" s="38" t="str">
        <f>IF(AND($AH47=BB$10,'Datos proporcionados'!$G108=TRUE),$E$20/$D$20,"")</f>
        <v/>
      </c>
      <c r="BC47" s="38" t="str">
        <f>IF(AND($AH47=BC$10,'Datos proporcionados'!$G108=TRUE),$E$20/$D$20,"")</f>
        <v/>
      </c>
      <c r="BD47" s="38" t="str">
        <f>IF(AND($AH47=BD$10,'Datos proporcionados'!$G108=TRUE),$E$20/$D$20,"")</f>
        <v/>
      </c>
      <c r="BE47" s="38" t="str">
        <f>IF(AND($AH47=BE$10,'Datos proporcionados'!$G108=TRUE),$E$20/$D$20,"")</f>
        <v/>
      </c>
      <c r="BF47" s="38" t="str">
        <f>IF(AND($AH47=BF$10,'Datos proporcionados'!$G108=TRUE),$E$20/$D$20,"")</f>
        <v/>
      </c>
      <c r="BG47" s="38" t="str">
        <f>IF(AND($AH47=BG$10,'Datos proporcionados'!$G108=TRUE),$E$20/$D$20,"")</f>
        <v/>
      </c>
      <c r="BH47" s="38" t="str">
        <f>IF(AND($AH47=BH$10,'Datos proporcionados'!$G108=TRUE),$E$20/$D$20,"")</f>
        <v/>
      </c>
      <c r="BI47" s="38" t="str">
        <f>IF(AND($AH47=BI$10,'Datos proporcionados'!$G108=TRUE),$E$20/$D$20,"")</f>
        <v/>
      </c>
      <c r="BJ47" s="38" t="str">
        <f>IF(AND($AH47=BJ$10,'Datos proporcionados'!$G108=TRUE),$E$20/$D$20,"")</f>
        <v/>
      </c>
      <c r="BK47" s="38" t="str">
        <f>IF(AND($AH47=BK$10,'Datos proporcionados'!$G108=TRUE),$E$20/$D$20,"")</f>
        <v/>
      </c>
      <c r="BL47" s="38" t="str">
        <f>IF(AND($AH47=BL$10,'Datos proporcionados'!$G108=TRUE),$E$20/$D$20,"")</f>
        <v/>
      </c>
      <c r="BM47" s="38" t="str">
        <f>IF(AND($AH47=BM$10,'Datos proporcionados'!$G108=TRUE),$E$20/$D$20,"")</f>
        <v/>
      </c>
      <c r="BN47" s="38" t="str">
        <f>IF(AND($AH47=BN$10,'Datos proporcionados'!$G108=TRUE),$E$20/$D$20,"")</f>
        <v/>
      </c>
      <c r="BO47" s="38" t="str">
        <f>IF(AND($AH47=BO$10,'Datos proporcionados'!$G108=TRUE),$E$20/$D$20,"")</f>
        <v/>
      </c>
      <c r="BP47" s="38" t="str">
        <f>IF(AND($AH47=BP$10,'Datos proporcionados'!$G108=TRUE),$E$20/$D$20,"")</f>
        <v/>
      </c>
      <c r="BQ47" s="38" t="str">
        <f>IF(AND($AH47=BQ$10,'Datos proporcionados'!$G108=TRUE),$E$20/$D$20,"")</f>
        <v/>
      </c>
      <c r="BR47" s="38" t="str">
        <f>IF(AND($AH47=BR$10,'Datos proporcionados'!$G108=TRUE),$E$20/$D$20,"")</f>
        <v/>
      </c>
      <c r="BS47" s="38" t="str">
        <f>IF(AND($AH47=BS$10,'Datos proporcionados'!$G108=TRUE),$E$20/$D$20,"")</f>
        <v/>
      </c>
      <c r="BT47" s="38" t="str">
        <f>IF(AND($AH47=BT$10,'Datos proporcionados'!$G108=TRUE),$E$20/$D$20,"")</f>
        <v/>
      </c>
      <c r="BU47" s="38" t="str">
        <f>IF(AND($AH47=BU$10,'Datos proporcionados'!$G108=TRUE),$E$20/$D$20,"")</f>
        <v/>
      </c>
      <c r="BV47" s="38" t="str">
        <f>IF(AND($AH47=BV$10,'Datos proporcionados'!$G108=TRUE),$E$20/$D$20,"")</f>
        <v/>
      </c>
    </row>
    <row r="48" spans="2:74" ht="15.95" customHeight="1" x14ac:dyDescent="0.25">
      <c r="S48" s="243"/>
      <c r="T48" s="243"/>
      <c r="U48" s="243"/>
      <c r="V48" s="243"/>
      <c r="W48" s="243"/>
      <c r="X48" s="243"/>
      <c r="Y48" s="243"/>
      <c r="Z48" s="243"/>
      <c r="AA48" s="243"/>
      <c r="AB48" s="243"/>
      <c r="AG48" s="242"/>
      <c r="AH48" s="37" t="str">
        <f>UPPER('Datos proporcionados'!F109)</f>
        <v/>
      </c>
      <c r="AI48" s="38" t="str">
        <f>IF(AND($AH48=AI$10,'Datos proporcionados'!$G109=TRUE),$E$20/$D$20,"")</f>
        <v/>
      </c>
      <c r="AJ48" s="38" t="str">
        <f>IF(AND($AH48=AJ$10,'Datos proporcionados'!$G109=TRUE),$E$20/$D$20,"")</f>
        <v/>
      </c>
      <c r="AK48" s="38" t="str">
        <f>IF(AND($AH48=AK$10,'Datos proporcionados'!$G109=TRUE),$E$20/$D$20,"")</f>
        <v/>
      </c>
      <c r="AL48" s="38" t="str">
        <f>IF(AND($AH48=AL$10,'Datos proporcionados'!$G109=TRUE),$E$20/$D$20,"")</f>
        <v/>
      </c>
      <c r="AM48" s="38" t="str">
        <f>IF(AND($AH48=AM$10,'Datos proporcionados'!$G109=TRUE),$E$20/$D$20,"")</f>
        <v/>
      </c>
      <c r="AN48" s="38" t="str">
        <f>IF(AND($AH48=AN$10,'Datos proporcionados'!$G109=TRUE),$E$20/$D$20,"")</f>
        <v/>
      </c>
      <c r="AO48" s="38" t="str">
        <f>IF(AND($AH48=AO$10,'Datos proporcionados'!$G109=TRUE),$E$20/$D$20,"")</f>
        <v/>
      </c>
      <c r="AP48" s="38" t="str">
        <f>IF(AND($AH48=AP$10,'Datos proporcionados'!$G109=TRUE),$E$20/$D$20,"")</f>
        <v/>
      </c>
      <c r="AQ48" s="38" t="str">
        <f>IF(AND($AH48=AQ$10,'Datos proporcionados'!$G109=TRUE),$E$20/$D$20,"")</f>
        <v/>
      </c>
      <c r="AR48" s="38" t="str">
        <f>IF(AND($AH48=AR$10,'Datos proporcionados'!$G109=TRUE),$E$20/$D$20,"")</f>
        <v/>
      </c>
      <c r="AS48" s="38" t="str">
        <f>IF(AND($AH48=AS$10,'Datos proporcionados'!$G109=TRUE),$E$20/$D$20,"")</f>
        <v/>
      </c>
      <c r="AT48" s="38" t="str">
        <f>IF(AND($AH48=AT$10,'Datos proporcionados'!$G109=TRUE),$E$20/$D$20,"")</f>
        <v/>
      </c>
      <c r="AU48" s="38" t="str">
        <f>IF(AND($AH48=AU$10,'Datos proporcionados'!$G109=TRUE),$E$20/$D$20,"")</f>
        <v/>
      </c>
      <c r="AV48" s="38" t="str">
        <f>IF(AND($AH48=AV$10,'Datos proporcionados'!$G109=TRUE),$E$20/$D$20,"")</f>
        <v/>
      </c>
      <c r="AW48" s="38" t="str">
        <f>IF(AND($AH48=AW$10,'Datos proporcionados'!$G109=TRUE),$E$20/$D$20,"")</f>
        <v/>
      </c>
      <c r="AX48" s="38" t="str">
        <f>IF(AND($AH48=AX$10,'Datos proporcionados'!$G109=TRUE),$E$20/$D$20,"")</f>
        <v/>
      </c>
      <c r="AY48" s="38" t="str">
        <f>IF(AND($AH48=AY$10,'Datos proporcionados'!$G109=TRUE),$E$20/$D$20,"")</f>
        <v/>
      </c>
      <c r="AZ48" s="38" t="str">
        <f>IF(AND($AH48=AZ$10,'Datos proporcionados'!$G109=TRUE),$E$20/$D$20,"")</f>
        <v/>
      </c>
      <c r="BA48" s="38" t="str">
        <f>IF(AND($AH48=BA$10,'Datos proporcionados'!$G109=TRUE),$E$20/$D$20,"")</f>
        <v/>
      </c>
      <c r="BB48" s="38" t="str">
        <f>IF(AND($AH48=BB$10,'Datos proporcionados'!$G109=TRUE),$E$20/$D$20,"")</f>
        <v/>
      </c>
      <c r="BC48" s="38" t="str">
        <f>IF(AND($AH48=BC$10,'Datos proporcionados'!$G109=TRUE),$E$20/$D$20,"")</f>
        <v/>
      </c>
      <c r="BD48" s="38" t="str">
        <f>IF(AND($AH48=BD$10,'Datos proporcionados'!$G109=TRUE),$E$20/$D$20,"")</f>
        <v/>
      </c>
      <c r="BE48" s="38" t="str">
        <f>IF(AND($AH48=BE$10,'Datos proporcionados'!$G109=TRUE),$E$20/$D$20,"")</f>
        <v/>
      </c>
      <c r="BF48" s="38" t="str">
        <f>IF(AND($AH48=BF$10,'Datos proporcionados'!$G109=TRUE),$E$20/$D$20,"")</f>
        <v/>
      </c>
      <c r="BG48" s="38" t="str">
        <f>IF(AND($AH48=BG$10,'Datos proporcionados'!$G109=TRUE),$E$20/$D$20,"")</f>
        <v/>
      </c>
      <c r="BH48" s="38" t="str">
        <f>IF(AND($AH48=BH$10,'Datos proporcionados'!$G109=TRUE),$E$20/$D$20,"")</f>
        <v/>
      </c>
      <c r="BI48" s="38" t="str">
        <f>IF(AND($AH48=BI$10,'Datos proporcionados'!$G109=TRUE),$E$20/$D$20,"")</f>
        <v/>
      </c>
      <c r="BJ48" s="38" t="str">
        <f>IF(AND($AH48=BJ$10,'Datos proporcionados'!$G109=TRUE),$E$20/$D$20,"")</f>
        <v/>
      </c>
      <c r="BK48" s="38" t="str">
        <f>IF(AND($AH48=BK$10,'Datos proporcionados'!$G109=TRUE),$E$20/$D$20,"")</f>
        <v/>
      </c>
      <c r="BL48" s="38" t="str">
        <f>IF(AND($AH48=BL$10,'Datos proporcionados'!$G109=TRUE),$E$20/$D$20,"")</f>
        <v/>
      </c>
      <c r="BM48" s="38" t="str">
        <f>IF(AND($AH48=BM$10,'Datos proporcionados'!$G109=TRUE),$E$20/$D$20,"")</f>
        <v/>
      </c>
      <c r="BN48" s="38" t="str">
        <f>IF(AND($AH48=BN$10,'Datos proporcionados'!$G109=TRUE),$E$20/$D$20,"")</f>
        <v/>
      </c>
      <c r="BO48" s="38" t="str">
        <f>IF(AND($AH48=BO$10,'Datos proporcionados'!$G109=TRUE),$E$20/$D$20,"")</f>
        <v/>
      </c>
      <c r="BP48" s="38" t="str">
        <f>IF(AND($AH48=BP$10,'Datos proporcionados'!$G109=TRUE),$E$20/$D$20,"")</f>
        <v/>
      </c>
      <c r="BQ48" s="38" t="str">
        <f>IF(AND($AH48=BQ$10,'Datos proporcionados'!$G109=TRUE),$E$20/$D$20,"")</f>
        <v/>
      </c>
      <c r="BR48" s="38" t="str">
        <f>IF(AND($AH48=BR$10,'Datos proporcionados'!$G109=TRUE),$E$20/$D$20,"")</f>
        <v/>
      </c>
      <c r="BS48" s="38" t="str">
        <f>IF(AND($AH48=BS$10,'Datos proporcionados'!$G109=TRUE),$E$20/$D$20,"")</f>
        <v/>
      </c>
      <c r="BT48" s="38" t="str">
        <f>IF(AND($AH48=BT$10,'Datos proporcionados'!$G109=TRUE),$E$20/$D$20,"")</f>
        <v/>
      </c>
      <c r="BU48" s="38" t="str">
        <f>IF(AND($AH48=BU$10,'Datos proporcionados'!$G109=TRUE),$E$20/$D$20,"")</f>
        <v/>
      </c>
      <c r="BV48" s="38" t="str">
        <f>IF(AND($AH48=BV$10,'Datos proporcionados'!$G109=TRUE),$E$20/$D$20,"")</f>
        <v/>
      </c>
    </row>
    <row r="49" spans="9:74" ht="21" customHeight="1" x14ac:dyDescent="0.25">
      <c r="AG49" s="242"/>
      <c r="AH49" s="37" t="str">
        <f>UPPER('Datos proporcionados'!F110)</f>
        <v/>
      </c>
      <c r="AI49" s="38" t="str">
        <f>IF(AND($AH49=AI$10,'Datos proporcionados'!$G110=TRUE),$E$20/$D$20,"")</f>
        <v/>
      </c>
      <c r="AJ49" s="38" t="str">
        <f>IF(AND($AH49=AJ$10,'Datos proporcionados'!$G110=TRUE),$E$20/$D$20,"")</f>
        <v/>
      </c>
      <c r="AK49" s="38" t="str">
        <f>IF(AND($AH49=AK$10,'Datos proporcionados'!$G110=TRUE),$E$20/$D$20,"")</f>
        <v/>
      </c>
      <c r="AL49" s="38" t="str">
        <f>IF(AND($AH49=AL$10,'Datos proporcionados'!$G110=TRUE),$E$20/$D$20,"")</f>
        <v/>
      </c>
      <c r="AM49" s="38" t="str">
        <f>IF(AND($AH49=AM$10,'Datos proporcionados'!$G110=TRUE),$E$20/$D$20,"")</f>
        <v/>
      </c>
      <c r="AN49" s="38" t="str">
        <f>IF(AND($AH49=AN$10,'Datos proporcionados'!$G110=TRUE),$E$20/$D$20,"")</f>
        <v/>
      </c>
      <c r="AO49" s="38" t="str">
        <f>IF(AND($AH49=AO$10,'Datos proporcionados'!$G110=TRUE),$E$20/$D$20,"")</f>
        <v/>
      </c>
      <c r="AP49" s="38" t="str">
        <f>IF(AND($AH49=AP$10,'Datos proporcionados'!$G110=TRUE),$E$20/$D$20,"")</f>
        <v/>
      </c>
      <c r="AQ49" s="38" t="str">
        <f>IF(AND($AH49=AQ$10,'Datos proporcionados'!$G110=TRUE),$E$20/$D$20,"")</f>
        <v/>
      </c>
      <c r="AR49" s="38" t="str">
        <f>IF(AND($AH49=AR$10,'Datos proporcionados'!$G110=TRUE),$E$20/$D$20,"")</f>
        <v/>
      </c>
      <c r="AS49" s="38" t="str">
        <f>IF(AND($AH49=AS$10,'Datos proporcionados'!$G110=TRUE),$E$20/$D$20,"")</f>
        <v/>
      </c>
      <c r="AT49" s="38" t="str">
        <f>IF(AND($AH49=AT$10,'Datos proporcionados'!$G110=TRUE),$E$20/$D$20,"")</f>
        <v/>
      </c>
      <c r="AU49" s="38" t="str">
        <f>IF(AND($AH49=AU$10,'Datos proporcionados'!$G110=TRUE),$E$20/$D$20,"")</f>
        <v/>
      </c>
      <c r="AV49" s="38" t="str">
        <f>IF(AND($AH49=AV$10,'Datos proporcionados'!$G110=TRUE),$E$20/$D$20,"")</f>
        <v/>
      </c>
      <c r="AW49" s="38" t="str">
        <f>IF(AND($AH49=AW$10,'Datos proporcionados'!$G110=TRUE),$E$20/$D$20,"")</f>
        <v/>
      </c>
      <c r="AX49" s="38" t="str">
        <f>IF(AND($AH49=AX$10,'Datos proporcionados'!$G110=TRUE),$E$20/$D$20,"")</f>
        <v/>
      </c>
      <c r="AY49" s="38" t="str">
        <f>IF(AND($AH49=AY$10,'Datos proporcionados'!$G110=TRUE),$E$20/$D$20,"")</f>
        <v/>
      </c>
      <c r="AZ49" s="38" t="str">
        <f>IF(AND($AH49=AZ$10,'Datos proporcionados'!$G110=TRUE),$E$20/$D$20,"")</f>
        <v/>
      </c>
      <c r="BA49" s="38" t="str">
        <f>IF(AND($AH49=BA$10,'Datos proporcionados'!$G110=TRUE),$E$20/$D$20,"")</f>
        <v/>
      </c>
      <c r="BB49" s="38" t="str">
        <f>IF(AND($AH49=BB$10,'Datos proporcionados'!$G110=TRUE),$E$20/$D$20,"")</f>
        <v/>
      </c>
      <c r="BC49" s="38" t="str">
        <f>IF(AND($AH49=BC$10,'Datos proporcionados'!$G110=TRUE),$E$20/$D$20,"")</f>
        <v/>
      </c>
      <c r="BD49" s="38" t="str">
        <f>IF(AND($AH49=BD$10,'Datos proporcionados'!$G110=TRUE),$E$20/$D$20,"")</f>
        <v/>
      </c>
      <c r="BE49" s="38" t="str">
        <f>IF(AND($AH49=BE$10,'Datos proporcionados'!$G110=TRUE),$E$20/$D$20,"")</f>
        <v/>
      </c>
      <c r="BF49" s="38" t="str">
        <f>IF(AND($AH49=BF$10,'Datos proporcionados'!$G110=TRUE),$E$20/$D$20,"")</f>
        <v/>
      </c>
      <c r="BG49" s="38" t="str">
        <f>IF(AND($AH49=BG$10,'Datos proporcionados'!$G110=TRUE),$E$20/$D$20,"")</f>
        <v/>
      </c>
      <c r="BH49" s="38" t="str">
        <f>IF(AND($AH49=BH$10,'Datos proporcionados'!$G110=TRUE),$E$20/$D$20,"")</f>
        <v/>
      </c>
      <c r="BI49" s="38" t="str">
        <f>IF(AND($AH49=BI$10,'Datos proporcionados'!$G110=TRUE),$E$20/$D$20,"")</f>
        <v/>
      </c>
      <c r="BJ49" s="38" t="str">
        <f>IF(AND($AH49=BJ$10,'Datos proporcionados'!$G110=TRUE),$E$20/$D$20,"")</f>
        <v/>
      </c>
      <c r="BK49" s="38" t="str">
        <f>IF(AND($AH49=BK$10,'Datos proporcionados'!$G110=TRUE),$E$20/$D$20,"")</f>
        <v/>
      </c>
      <c r="BL49" s="38" t="str">
        <f>IF(AND($AH49=BL$10,'Datos proporcionados'!$G110=TRUE),$E$20/$D$20,"")</f>
        <v/>
      </c>
      <c r="BM49" s="38" t="str">
        <f>IF(AND($AH49=BM$10,'Datos proporcionados'!$G110=TRUE),$E$20/$D$20,"")</f>
        <v/>
      </c>
      <c r="BN49" s="38" t="str">
        <f>IF(AND($AH49=BN$10,'Datos proporcionados'!$G110=TRUE),$E$20/$D$20,"")</f>
        <v/>
      </c>
      <c r="BO49" s="38" t="str">
        <f>IF(AND($AH49=BO$10,'Datos proporcionados'!$G110=TRUE),$E$20/$D$20,"")</f>
        <v/>
      </c>
      <c r="BP49" s="38" t="str">
        <f>IF(AND($AH49=BP$10,'Datos proporcionados'!$G110=TRUE),$E$20/$D$20,"")</f>
        <v/>
      </c>
      <c r="BQ49" s="38" t="str">
        <f>IF(AND($AH49=BQ$10,'Datos proporcionados'!$G110=TRUE),$E$20/$D$20,"")</f>
        <v/>
      </c>
      <c r="BR49" s="38" t="str">
        <f>IF(AND($AH49=BR$10,'Datos proporcionados'!$G110=TRUE),$E$20/$D$20,"")</f>
        <v/>
      </c>
      <c r="BS49" s="38" t="str">
        <f>IF(AND($AH49=BS$10,'Datos proporcionados'!$G110=TRUE),$E$20/$D$20,"")</f>
        <v/>
      </c>
      <c r="BT49" s="38" t="str">
        <f>IF(AND($AH49=BT$10,'Datos proporcionados'!$G110=TRUE),$E$20/$D$20,"")</f>
        <v/>
      </c>
      <c r="BU49" s="38" t="str">
        <f>IF(AND($AH49=BU$10,'Datos proporcionados'!$G110=TRUE),$E$20/$D$20,"")</f>
        <v/>
      </c>
      <c r="BV49" s="38" t="str">
        <f>IF(AND($AH49=BV$10,'Datos proporcionados'!$G110=TRUE),$E$20/$D$20,"")</f>
        <v/>
      </c>
    </row>
    <row r="50" spans="9:74" ht="15.75" thickBot="1" x14ac:dyDescent="0.3">
      <c r="S50" s="14"/>
      <c r="T50" s="14"/>
      <c r="U50" s="14"/>
      <c r="V50" s="14"/>
      <c r="W50" s="14"/>
      <c r="X50" s="14"/>
      <c r="Y50" s="14"/>
      <c r="Z50" s="14"/>
      <c r="AA50" s="14"/>
      <c r="AB50" s="14"/>
      <c r="AG50" s="242"/>
      <c r="AH50" s="42" t="str">
        <f>UPPER('Datos proporcionados'!F111)</f>
        <v/>
      </c>
      <c r="AI50" s="43" t="str">
        <f>IF(AND($AH50=AI$10,'Datos proporcionados'!$G111=TRUE),$E$20/$D$20,"")</f>
        <v/>
      </c>
      <c r="AJ50" s="43" t="str">
        <f>IF(AND($AH50=AJ$10,'Datos proporcionados'!$G111=TRUE),$E$20/$D$20,"")</f>
        <v/>
      </c>
      <c r="AK50" s="43" t="str">
        <f>IF(AND($AH50=AK$10,'Datos proporcionados'!$G111=TRUE),$E$20/$D$20,"")</f>
        <v/>
      </c>
      <c r="AL50" s="43" t="str">
        <f>IF(AND($AH50=AL$10,'Datos proporcionados'!$G111=TRUE),$E$20/$D$20,"")</f>
        <v/>
      </c>
      <c r="AM50" s="43" t="str">
        <f>IF(AND($AH50=AM$10,'Datos proporcionados'!$G111=TRUE),$E$20/$D$20,"")</f>
        <v/>
      </c>
      <c r="AN50" s="43" t="str">
        <f>IF(AND($AH50=AN$10,'Datos proporcionados'!$G111=TRUE),$E$20/$D$20,"")</f>
        <v/>
      </c>
      <c r="AO50" s="43" t="str">
        <f>IF(AND($AH50=AO$10,'Datos proporcionados'!$G111=TRUE),$E$20/$D$20,"")</f>
        <v/>
      </c>
      <c r="AP50" s="43" t="str">
        <f>IF(AND($AH50=AP$10,'Datos proporcionados'!$G111=TRUE),$E$20/$D$20,"")</f>
        <v/>
      </c>
      <c r="AQ50" s="43" t="str">
        <f>IF(AND($AH50=AQ$10,'Datos proporcionados'!$G111=TRUE),$E$20/$D$20,"")</f>
        <v/>
      </c>
      <c r="AR50" s="43" t="str">
        <f>IF(AND($AH50=AR$10,'Datos proporcionados'!$G111=TRUE),$E$20/$D$20,"")</f>
        <v/>
      </c>
      <c r="AS50" s="43" t="str">
        <f>IF(AND($AH50=AS$10,'Datos proporcionados'!$G111=TRUE),$E$20/$D$20,"")</f>
        <v/>
      </c>
      <c r="AT50" s="43" t="str">
        <f>IF(AND($AH50=AT$10,'Datos proporcionados'!$G111=TRUE),$E$20/$D$20,"")</f>
        <v/>
      </c>
      <c r="AU50" s="43" t="str">
        <f>IF(AND($AH50=AU$10,'Datos proporcionados'!$G111=TRUE),$E$20/$D$20,"")</f>
        <v/>
      </c>
      <c r="AV50" s="43" t="str">
        <f>IF(AND($AH50=AV$10,'Datos proporcionados'!$G111=TRUE),$E$20/$D$20,"")</f>
        <v/>
      </c>
      <c r="AW50" s="43" t="str">
        <f>IF(AND($AH50=AW$10,'Datos proporcionados'!$G111=TRUE),$E$20/$D$20,"")</f>
        <v/>
      </c>
      <c r="AX50" s="43" t="str">
        <f>IF(AND($AH50=AX$10,'Datos proporcionados'!$G111=TRUE),$E$20/$D$20,"")</f>
        <v/>
      </c>
      <c r="AY50" s="43" t="str">
        <f>IF(AND($AH50=AY$10,'Datos proporcionados'!$G111=TRUE),$E$20/$D$20,"")</f>
        <v/>
      </c>
      <c r="AZ50" s="43" t="str">
        <f>IF(AND($AH50=AZ$10,'Datos proporcionados'!$G111=TRUE),$E$20/$D$20,"")</f>
        <v/>
      </c>
      <c r="BA50" s="43" t="str">
        <f>IF(AND($AH50=BA$10,'Datos proporcionados'!$G111=TRUE),$E$20/$D$20,"")</f>
        <v/>
      </c>
      <c r="BB50" s="43" t="str">
        <f>IF(AND($AH50=BB$10,'Datos proporcionados'!$G111=TRUE),$E$20/$D$20,"")</f>
        <v/>
      </c>
      <c r="BC50" s="43" t="str">
        <f>IF(AND($AH50=BC$10,'Datos proporcionados'!$G111=TRUE),$E$20/$D$20,"")</f>
        <v/>
      </c>
      <c r="BD50" s="43" t="str">
        <f>IF(AND($AH50=BD$10,'Datos proporcionados'!$G111=TRUE),$E$20/$D$20,"")</f>
        <v/>
      </c>
      <c r="BE50" s="43" t="str">
        <f>IF(AND($AH50=BE$10,'Datos proporcionados'!$G111=TRUE),$E$20/$D$20,"")</f>
        <v/>
      </c>
      <c r="BF50" s="43" t="str">
        <f>IF(AND($AH50=BF$10,'Datos proporcionados'!$G111=TRUE),$E$20/$D$20,"")</f>
        <v/>
      </c>
      <c r="BG50" s="43" t="str">
        <f>IF(AND($AH50=BG$10,'Datos proporcionados'!$G111=TRUE),$E$20/$D$20,"")</f>
        <v/>
      </c>
      <c r="BH50" s="43" t="str">
        <f>IF(AND($AH50=BH$10,'Datos proporcionados'!$G111=TRUE),$E$20/$D$20,"")</f>
        <v/>
      </c>
      <c r="BI50" s="43" t="str">
        <f>IF(AND($AH50=BI$10,'Datos proporcionados'!$G111=TRUE),$E$20/$D$20,"")</f>
        <v/>
      </c>
      <c r="BJ50" s="43" t="str">
        <f>IF(AND($AH50=BJ$10,'Datos proporcionados'!$G111=TRUE),$E$20/$D$20,"")</f>
        <v/>
      </c>
      <c r="BK50" s="43" t="str">
        <f>IF(AND($AH50=BK$10,'Datos proporcionados'!$G111=TRUE),$E$20/$D$20,"")</f>
        <v/>
      </c>
      <c r="BL50" s="43" t="str">
        <f>IF(AND($AH50=BL$10,'Datos proporcionados'!$G111=TRUE),$E$20/$D$20,"")</f>
        <v/>
      </c>
      <c r="BM50" s="43" t="str">
        <f>IF(AND($AH50=BM$10,'Datos proporcionados'!$G111=TRUE),$E$20/$D$20,"")</f>
        <v/>
      </c>
      <c r="BN50" s="43" t="str">
        <f>IF(AND($AH50=BN$10,'Datos proporcionados'!$G111=TRUE),$E$20/$D$20,"")</f>
        <v/>
      </c>
      <c r="BO50" s="43" t="str">
        <f>IF(AND($AH50=BO$10,'Datos proporcionados'!$G111=TRUE),$E$20/$D$20,"")</f>
        <v/>
      </c>
      <c r="BP50" s="43" t="str">
        <f>IF(AND($AH50=BP$10,'Datos proporcionados'!$G111=TRUE),$E$20/$D$20,"")</f>
        <v/>
      </c>
      <c r="BQ50" s="43" t="str">
        <f>IF(AND($AH50=BQ$10,'Datos proporcionados'!$G111=TRUE),$E$20/$D$20,"")</f>
        <v/>
      </c>
      <c r="BR50" s="43" t="str">
        <f>IF(AND($AH50=BR$10,'Datos proporcionados'!$G111=TRUE),$E$20/$D$20,"")</f>
        <v/>
      </c>
      <c r="BS50" s="43" t="str">
        <f>IF(AND($AH50=BS$10,'Datos proporcionados'!$G111=TRUE),$E$20/$D$20,"")</f>
        <v/>
      </c>
      <c r="BT50" s="43" t="str">
        <f>IF(AND($AH50=BT$10,'Datos proporcionados'!$G111=TRUE),$E$20/$D$20,"")</f>
        <v/>
      </c>
      <c r="BU50" s="43" t="str">
        <f>IF(AND($AH50=BU$10,'Datos proporcionados'!$G111=TRUE),$E$20/$D$20,"")</f>
        <v/>
      </c>
      <c r="BV50" s="43" t="str">
        <f>IF(AND($AH50=BV$10,'Datos proporcionados'!$G111=TRUE),$E$20/$D$20,"")</f>
        <v/>
      </c>
    </row>
    <row r="51" spans="9:74" ht="26.25" customHeight="1" thickBot="1" x14ac:dyDescent="0.3">
      <c r="S51" s="14"/>
      <c r="T51" s="14"/>
      <c r="U51" s="14"/>
      <c r="V51" s="14"/>
      <c r="W51" s="14"/>
      <c r="X51" s="14"/>
      <c r="Y51" s="14"/>
      <c r="Z51" s="14"/>
      <c r="AA51" s="14"/>
      <c r="AB51" s="14"/>
      <c r="AG51" s="44">
        <v>3</v>
      </c>
      <c r="AH51" s="45">
        <f>SUM(AI51:BV51)</f>
        <v>0</v>
      </c>
      <c r="AI51" s="46" t="b">
        <f>IFERROR(IF(COUNTIF(AI$11:AI$50,"&gt;0")=3,SMALL(AI$11:AI$50,1)),"")</f>
        <v>0</v>
      </c>
      <c r="AJ51" s="46" t="b">
        <f>IFERROR(IF(COUNTIF(AJ$11:AJ$50,"&gt;0")=3,SMALL(AJ$11:AJ$50,1)),"")</f>
        <v>0</v>
      </c>
      <c r="AK51" s="46" t="b">
        <f t="shared" ref="AK51:BV51" si="40">IFERROR(IF(COUNTIF(AK$11:AK$50,"&gt;0")=3,SMALL(AK$11:AK$50,1)),"")</f>
        <v>0</v>
      </c>
      <c r="AL51" s="46" t="b">
        <f t="shared" si="40"/>
        <v>0</v>
      </c>
      <c r="AM51" s="46" t="b">
        <f t="shared" si="40"/>
        <v>0</v>
      </c>
      <c r="AN51" s="46" t="b">
        <f t="shared" si="40"/>
        <v>0</v>
      </c>
      <c r="AO51" s="46" t="b">
        <f t="shared" si="40"/>
        <v>0</v>
      </c>
      <c r="AP51" s="46" t="b">
        <f t="shared" si="40"/>
        <v>0</v>
      </c>
      <c r="AQ51" s="46" t="b">
        <f t="shared" si="40"/>
        <v>0</v>
      </c>
      <c r="AR51" s="46" t="b">
        <f t="shared" si="40"/>
        <v>0</v>
      </c>
      <c r="AS51" s="46" t="b">
        <f t="shared" si="40"/>
        <v>0</v>
      </c>
      <c r="AT51" s="46" t="b">
        <f t="shared" si="40"/>
        <v>0</v>
      </c>
      <c r="AU51" s="46" t="b">
        <f t="shared" si="40"/>
        <v>0</v>
      </c>
      <c r="AV51" s="46" t="b">
        <f t="shared" si="40"/>
        <v>0</v>
      </c>
      <c r="AW51" s="46" t="b">
        <f t="shared" si="40"/>
        <v>0</v>
      </c>
      <c r="AX51" s="46" t="b">
        <f t="shared" si="40"/>
        <v>0</v>
      </c>
      <c r="AY51" s="46" t="b">
        <f t="shared" si="40"/>
        <v>0</v>
      </c>
      <c r="AZ51" s="46" t="b">
        <f t="shared" si="40"/>
        <v>0</v>
      </c>
      <c r="BA51" s="46" t="b">
        <f t="shared" si="40"/>
        <v>0</v>
      </c>
      <c r="BB51" s="46" t="b">
        <f t="shared" si="40"/>
        <v>0</v>
      </c>
      <c r="BC51" s="46" t="b">
        <f t="shared" si="40"/>
        <v>0</v>
      </c>
      <c r="BD51" s="46" t="b">
        <f t="shared" si="40"/>
        <v>0</v>
      </c>
      <c r="BE51" s="46" t="b">
        <f t="shared" si="40"/>
        <v>0</v>
      </c>
      <c r="BF51" s="46" t="b">
        <f t="shared" si="40"/>
        <v>0</v>
      </c>
      <c r="BG51" s="46" t="b">
        <f t="shared" si="40"/>
        <v>0</v>
      </c>
      <c r="BH51" s="46" t="b">
        <f t="shared" si="40"/>
        <v>0</v>
      </c>
      <c r="BI51" s="46" t="b">
        <f t="shared" si="40"/>
        <v>0</v>
      </c>
      <c r="BJ51" s="46" t="b">
        <f t="shared" si="40"/>
        <v>0</v>
      </c>
      <c r="BK51" s="46" t="b">
        <f t="shared" si="40"/>
        <v>0</v>
      </c>
      <c r="BL51" s="46" t="b">
        <f t="shared" si="40"/>
        <v>0</v>
      </c>
      <c r="BM51" s="46" t="b">
        <f t="shared" si="40"/>
        <v>0</v>
      </c>
      <c r="BN51" s="46" t="b">
        <f t="shared" si="40"/>
        <v>0</v>
      </c>
      <c r="BO51" s="46" t="b">
        <f t="shared" si="40"/>
        <v>0</v>
      </c>
      <c r="BP51" s="46" t="b">
        <f t="shared" si="40"/>
        <v>0</v>
      </c>
      <c r="BQ51" s="46" t="b">
        <f t="shared" si="40"/>
        <v>0</v>
      </c>
      <c r="BR51" s="46" t="b">
        <f t="shared" si="40"/>
        <v>0</v>
      </c>
      <c r="BS51" s="46" t="b">
        <f t="shared" si="40"/>
        <v>0</v>
      </c>
      <c r="BT51" s="46" t="b">
        <f t="shared" si="40"/>
        <v>0</v>
      </c>
      <c r="BU51" s="46" t="b">
        <f t="shared" si="40"/>
        <v>0</v>
      </c>
      <c r="BV51" s="46" t="b">
        <f t="shared" si="40"/>
        <v>0</v>
      </c>
    </row>
    <row r="52" spans="9:74" ht="26.25" customHeight="1" thickBot="1" x14ac:dyDescent="0.3">
      <c r="S52" s="14"/>
      <c r="T52" s="14"/>
      <c r="U52" s="14"/>
      <c r="V52" s="14"/>
      <c r="W52" s="14"/>
      <c r="X52" s="14"/>
      <c r="Y52" s="14"/>
      <c r="Z52" s="14"/>
      <c r="AA52" s="14"/>
      <c r="AB52" s="14"/>
      <c r="AG52" s="47">
        <v>4</v>
      </c>
      <c r="AH52" s="45">
        <f>SUM(AI52:BV52)</f>
        <v>0</v>
      </c>
      <c r="AI52" s="46" t="str">
        <f>IFERROR(IF(COUNTIF(AI$11:AI$50,"&gt;0")=4,SMALL(AI$11:AI$50,1)+SMALL(AI$11:AI$50,2),""),"")</f>
        <v/>
      </c>
      <c r="AJ52" s="46" t="str">
        <f>IFERROR(IF(COUNTIF(AJ$11:AJ$50,"&gt;0")=4,SMALL(AJ$11:AJ$50,1)+SMALL(AJ$11:AJ$50,2),""),"")</f>
        <v/>
      </c>
      <c r="AK52" s="46" t="str">
        <f t="shared" ref="AK52:BV52" si="41">IFERROR(IF(COUNTIF(AK$11:AK$50,"&gt;0")=4,SMALL(AK$11:AK$50,1)+SMALL(AK$11:AK$50,2),""),"")</f>
        <v/>
      </c>
      <c r="AL52" s="46" t="str">
        <f t="shared" si="41"/>
        <v/>
      </c>
      <c r="AM52" s="46" t="str">
        <f t="shared" si="41"/>
        <v/>
      </c>
      <c r="AN52" s="46" t="str">
        <f t="shared" si="41"/>
        <v/>
      </c>
      <c r="AO52" s="46" t="str">
        <f t="shared" si="41"/>
        <v/>
      </c>
      <c r="AP52" s="46" t="str">
        <f t="shared" si="41"/>
        <v/>
      </c>
      <c r="AQ52" s="46" t="str">
        <f t="shared" si="41"/>
        <v/>
      </c>
      <c r="AR52" s="46" t="str">
        <f t="shared" si="41"/>
        <v/>
      </c>
      <c r="AS52" s="46" t="str">
        <f t="shared" si="41"/>
        <v/>
      </c>
      <c r="AT52" s="46" t="str">
        <f t="shared" si="41"/>
        <v/>
      </c>
      <c r="AU52" s="46" t="str">
        <f t="shared" si="41"/>
        <v/>
      </c>
      <c r="AV52" s="46" t="str">
        <f t="shared" si="41"/>
        <v/>
      </c>
      <c r="AW52" s="46" t="str">
        <f t="shared" si="41"/>
        <v/>
      </c>
      <c r="AX52" s="46" t="str">
        <f t="shared" si="41"/>
        <v/>
      </c>
      <c r="AY52" s="46" t="str">
        <f t="shared" si="41"/>
        <v/>
      </c>
      <c r="AZ52" s="46" t="str">
        <f t="shared" si="41"/>
        <v/>
      </c>
      <c r="BA52" s="46" t="str">
        <f t="shared" si="41"/>
        <v/>
      </c>
      <c r="BB52" s="46" t="str">
        <f t="shared" si="41"/>
        <v/>
      </c>
      <c r="BC52" s="46" t="str">
        <f t="shared" si="41"/>
        <v/>
      </c>
      <c r="BD52" s="46" t="str">
        <f t="shared" si="41"/>
        <v/>
      </c>
      <c r="BE52" s="46" t="str">
        <f t="shared" si="41"/>
        <v/>
      </c>
      <c r="BF52" s="46" t="str">
        <f t="shared" si="41"/>
        <v/>
      </c>
      <c r="BG52" s="46" t="str">
        <f t="shared" si="41"/>
        <v/>
      </c>
      <c r="BH52" s="46" t="str">
        <f t="shared" si="41"/>
        <v/>
      </c>
      <c r="BI52" s="46" t="str">
        <f t="shared" si="41"/>
        <v/>
      </c>
      <c r="BJ52" s="46" t="str">
        <f t="shared" si="41"/>
        <v/>
      </c>
      <c r="BK52" s="46" t="str">
        <f t="shared" si="41"/>
        <v/>
      </c>
      <c r="BL52" s="46" t="str">
        <f t="shared" si="41"/>
        <v/>
      </c>
      <c r="BM52" s="46" t="str">
        <f t="shared" si="41"/>
        <v/>
      </c>
      <c r="BN52" s="46" t="str">
        <f t="shared" si="41"/>
        <v/>
      </c>
      <c r="BO52" s="46" t="str">
        <f t="shared" si="41"/>
        <v/>
      </c>
      <c r="BP52" s="46" t="str">
        <f t="shared" si="41"/>
        <v/>
      </c>
      <c r="BQ52" s="46" t="str">
        <f t="shared" si="41"/>
        <v/>
      </c>
      <c r="BR52" s="46" t="str">
        <f t="shared" si="41"/>
        <v/>
      </c>
      <c r="BS52" s="46" t="str">
        <f t="shared" si="41"/>
        <v/>
      </c>
      <c r="BT52" s="46" t="str">
        <f t="shared" si="41"/>
        <v/>
      </c>
      <c r="BU52" s="46" t="str">
        <f t="shared" si="41"/>
        <v/>
      </c>
      <c r="BV52" s="46" t="str">
        <f t="shared" si="41"/>
        <v/>
      </c>
    </row>
    <row r="53" spans="9:74" ht="26.25" customHeight="1" thickBot="1" x14ac:dyDescent="0.3">
      <c r="S53" s="14"/>
      <c r="T53" s="14"/>
      <c r="U53" s="14"/>
      <c r="V53" s="14"/>
      <c r="W53" s="14"/>
      <c r="X53" s="14"/>
      <c r="Y53" s="14"/>
      <c r="Z53" s="14"/>
      <c r="AA53" s="14"/>
      <c r="AB53" s="14"/>
      <c r="AG53" s="47">
        <v>5</v>
      </c>
      <c r="AH53" s="45">
        <f>SUM(AI53:BV53)</f>
        <v>0</v>
      </c>
      <c r="AI53" s="46" t="str">
        <f>IFERROR(IF(COUNTIF(AI$11:AI$50,"&gt;0")=5,SMALL(AI$11:AI$50,1)+SMALL(AI$11:AI$50,2)+SMALL(AI$11:AI$50,3),""),"")</f>
        <v/>
      </c>
      <c r="AJ53" s="46" t="str">
        <f>IFERROR(IF(COUNTIF(AJ$11:AJ$50,"&gt;0")=5,SMALL(AJ$11:AJ$50,1)+SMALL(AJ$11:AJ$50,2)+SMALL(AJ$11:AJ$50,3),""),"")</f>
        <v/>
      </c>
      <c r="AK53" s="46" t="str">
        <f t="shared" ref="AK53:BV53" si="42">IFERROR(IF(COUNTIF(AK$11:AK$50,"&gt;0")=5,SMALL(AK$11:AK$50,1)+SMALL(AK$11:AK$50,2)+SMALL(AK$11:AK$50,3),""),"")</f>
        <v/>
      </c>
      <c r="AL53" s="46" t="str">
        <f t="shared" si="42"/>
        <v/>
      </c>
      <c r="AM53" s="46" t="str">
        <f t="shared" si="42"/>
        <v/>
      </c>
      <c r="AN53" s="46" t="str">
        <f t="shared" si="42"/>
        <v/>
      </c>
      <c r="AO53" s="46" t="str">
        <f t="shared" si="42"/>
        <v/>
      </c>
      <c r="AP53" s="46" t="str">
        <f t="shared" si="42"/>
        <v/>
      </c>
      <c r="AQ53" s="46" t="str">
        <f t="shared" si="42"/>
        <v/>
      </c>
      <c r="AR53" s="46" t="str">
        <f t="shared" si="42"/>
        <v/>
      </c>
      <c r="AS53" s="46" t="str">
        <f t="shared" si="42"/>
        <v/>
      </c>
      <c r="AT53" s="46" t="str">
        <f t="shared" si="42"/>
        <v/>
      </c>
      <c r="AU53" s="46" t="str">
        <f t="shared" si="42"/>
        <v/>
      </c>
      <c r="AV53" s="46" t="str">
        <f t="shared" si="42"/>
        <v/>
      </c>
      <c r="AW53" s="46" t="str">
        <f t="shared" si="42"/>
        <v/>
      </c>
      <c r="AX53" s="46" t="str">
        <f t="shared" si="42"/>
        <v/>
      </c>
      <c r="AY53" s="46" t="str">
        <f t="shared" si="42"/>
        <v/>
      </c>
      <c r="AZ53" s="46" t="str">
        <f t="shared" si="42"/>
        <v/>
      </c>
      <c r="BA53" s="46" t="str">
        <f t="shared" si="42"/>
        <v/>
      </c>
      <c r="BB53" s="46" t="str">
        <f t="shared" si="42"/>
        <v/>
      </c>
      <c r="BC53" s="46" t="str">
        <f t="shared" si="42"/>
        <v/>
      </c>
      <c r="BD53" s="46" t="str">
        <f t="shared" si="42"/>
        <v/>
      </c>
      <c r="BE53" s="46" t="str">
        <f t="shared" si="42"/>
        <v/>
      </c>
      <c r="BF53" s="46" t="str">
        <f t="shared" si="42"/>
        <v/>
      </c>
      <c r="BG53" s="46" t="str">
        <f t="shared" si="42"/>
        <v/>
      </c>
      <c r="BH53" s="46" t="str">
        <f t="shared" si="42"/>
        <v/>
      </c>
      <c r="BI53" s="46" t="str">
        <f t="shared" si="42"/>
        <v/>
      </c>
      <c r="BJ53" s="46" t="str">
        <f t="shared" si="42"/>
        <v/>
      </c>
      <c r="BK53" s="46" t="str">
        <f t="shared" si="42"/>
        <v/>
      </c>
      <c r="BL53" s="46" t="str">
        <f t="shared" si="42"/>
        <v/>
      </c>
      <c r="BM53" s="46" t="str">
        <f t="shared" si="42"/>
        <v/>
      </c>
      <c r="BN53" s="46" t="str">
        <f t="shared" si="42"/>
        <v/>
      </c>
      <c r="BO53" s="46" t="str">
        <f t="shared" si="42"/>
        <v/>
      </c>
      <c r="BP53" s="46" t="str">
        <f t="shared" si="42"/>
        <v/>
      </c>
      <c r="BQ53" s="46" t="str">
        <f t="shared" si="42"/>
        <v/>
      </c>
      <c r="BR53" s="46" t="str">
        <f t="shared" si="42"/>
        <v/>
      </c>
      <c r="BS53" s="46" t="str">
        <f t="shared" si="42"/>
        <v/>
      </c>
      <c r="BT53" s="46" t="str">
        <f t="shared" si="42"/>
        <v/>
      </c>
      <c r="BU53" s="46" t="str">
        <f t="shared" si="42"/>
        <v/>
      </c>
      <c r="BV53" s="46" t="str">
        <f t="shared" si="42"/>
        <v/>
      </c>
    </row>
    <row r="54" spans="9:74" ht="26.25" customHeight="1" thickBot="1" x14ac:dyDescent="0.3">
      <c r="S54" s="14"/>
      <c r="T54" s="14"/>
      <c r="U54" s="14"/>
      <c r="V54" s="14"/>
      <c r="W54" s="14"/>
      <c r="X54" s="14"/>
      <c r="Y54" s="14"/>
      <c r="Z54" s="14"/>
      <c r="AA54" s="14"/>
      <c r="AB54" s="14"/>
      <c r="AG54" s="47">
        <v>6</v>
      </c>
      <c r="AH54" s="45">
        <f>SUM(AI54:BV54)</f>
        <v>0</v>
      </c>
      <c r="AI54" s="46" t="str">
        <f>IFERROR(IF(COUNTIF(AI$12:AI$51,"&gt;0")=6,SMALL(AI$12:AI$51,1)+SMALL(AI$12:AI$51,2)+SMALL(AI$12:AI$51,3)+SMALL(AI$11:AI$50,4),""),"")</f>
        <v/>
      </c>
      <c r="AJ54" s="46" t="str">
        <f>IFERROR(IF(COUNTIF(AJ$12:AJ$51,"&gt;0")=6,SMALL(AJ$12:AJ$51,1)+SMALL(AJ$12:AJ$51,2)+SMALL(AJ$12:AJ$51,3)+SMALL(AJ$11:AJ$50,4),""),"")</f>
        <v/>
      </c>
      <c r="AK54" s="46" t="str">
        <f t="shared" ref="AK54:BV54" si="43">IFERROR(IF(COUNTIF(AK$12:AK$51,"&gt;0")=6,SMALL(AK$12:AK$51,1)+SMALL(AK$12:AK$51,2)+SMALL(AK$12:AK$51,3)+SMALL(AK$11:AK$50,4),""),"")</f>
        <v/>
      </c>
      <c r="AL54" s="46" t="str">
        <f t="shared" si="43"/>
        <v/>
      </c>
      <c r="AM54" s="46" t="str">
        <f t="shared" si="43"/>
        <v/>
      </c>
      <c r="AN54" s="46" t="str">
        <f t="shared" si="43"/>
        <v/>
      </c>
      <c r="AO54" s="46" t="str">
        <f t="shared" si="43"/>
        <v/>
      </c>
      <c r="AP54" s="46" t="str">
        <f t="shared" si="43"/>
        <v/>
      </c>
      <c r="AQ54" s="46" t="str">
        <f t="shared" si="43"/>
        <v/>
      </c>
      <c r="AR54" s="46" t="str">
        <f t="shared" si="43"/>
        <v/>
      </c>
      <c r="AS54" s="46" t="str">
        <f t="shared" si="43"/>
        <v/>
      </c>
      <c r="AT54" s="46" t="str">
        <f t="shared" si="43"/>
        <v/>
      </c>
      <c r="AU54" s="46" t="str">
        <f t="shared" si="43"/>
        <v/>
      </c>
      <c r="AV54" s="46" t="str">
        <f t="shared" si="43"/>
        <v/>
      </c>
      <c r="AW54" s="46" t="str">
        <f t="shared" si="43"/>
        <v/>
      </c>
      <c r="AX54" s="46" t="str">
        <f t="shared" si="43"/>
        <v/>
      </c>
      <c r="AY54" s="46" t="str">
        <f t="shared" si="43"/>
        <v/>
      </c>
      <c r="AZ54" s="46" t="str">
        <f t="shared" si="43"/>
        <v/>
      </c>
      <c r="BA54" s="46" t="str">
        <f t="shared" si="43"/>
        <v/>
      </c>
      <c r="BB54" s="46" t="str">
        <f t="shared" si="43"/>
        <v/>
      </c>
      <c r="BC54" s="46" t="str">
        <f t="shared" si="43"/>
        <v/>
      </c>
      <c r="BD54" s="46" t="str">
        <f t="shared" si="43"/>
        <v/>
      </c>
      <c r="BE54" s="46" t="str">
        <f t="shared" si="43"/>
        <v/>
      </c>
      <c r="BF54" s="46" t="str">
        <f t="shared" si="43"/>
        <v/>
      </c>
      <c r="BG54" s="46" t="str">
        <f t="shared" si="43"/>
        <v/>
      </c>
      <c r="BH54" s="46" t="str">
        <f t="shared" si="43"/>
        <v/>
      </c>
      <c r="BI54" s="46" t="str">
        <f t="shared" si="43"/>
        <v/>
      </c>
      <c r="BJ54" s="46" t="str">
        <f t="shared" si="43"/>
        <v/>
      </c>
      <c r="BK54" s="46" t="str">
        <f t="shared" si="43"/>
        <v/>
      </c>
      <c r="BL54" s="46" t="str">
        <f t="shared" si="43"/>
        <v/>
      </c>
      <c r="BM54" s="46" t="str">
        <f t="shared" si="43"/>
        <v/>
      </c>
      <c r="BN54" s="46" t="str">
        <f t="shared" si="43"/>
        <v/>
      </c>
      <c r="BO54" s="46" t="str">
        <f t="shared" si="43"/>
        <v/>
      </c>
      <c r="BP54" s="46" t="str">
        <f t="shared" si="43"/>
        <v/>
      </c>
      <c r="BQ54" s="46" t="str">
        <f t="shared" si="43"/>
        <v/>
      </c>
      <c r="BR54" s="46" t="str">
        <f t="shared" si="43"/>
        <v/>
      </c>
      <c r="BS54" s="46" t="str">
        <f t="shared" si="43"/>
        <v/>
      </c>
      <c r="BT54" s="46" t="str">
        <f t="shared" si="43"/>
        <v/>
      </c>
      <c r="BU54" s="46" t="str">
        <f t="shared" si="43"/>
        <v/>
      </c>
      <c r="BV54" s="46" t="str">
        <f t="shared" si="43"/>
        <v/>
      </c>
    </row>
    <row r="55" spans="9:74" ht="26.25" customHeight="1" x14ac:dyDescent="0.25">
      <c r="S55" s="14"/>
      <c r="T55" s="14"/>
      <c r="U55" s="14"/>
      <c r="V55" s="14"/>
      <c r="W55" s="14"/>
      <c r="X55" s="14"/>
      <c r="Y55" s="14"/>
      <c r="Z55" s="14"/>
      <c r="AA55" s="14"/>
      <c r="AB55" s="14"/>
      <c r="AG55" s="47">
        <v>7</v>
      </c>
      <c r="AH55" s="45">
        <f>SUM(AI55:BV55)</f>
        <v>0</v>
      </c>
      <c r="AI55" s="46" t="str">
        <f>IFERROR(IF(COUNTIF(AI$11:AI$50,"&gt;0")=7,SMALL(AI$11:AI$50,1)+SMALL(AI$11:AI$50,2)+SMALL(AI$11:AI$50,3)+SMALL(AI$11:AI$50,4)+SMALL(AI$11:AI$50,5),""),"")</f>
        <v/>
      </c>
      <c r="AJ55" s="46" t="str">
        <f>IFERROR(IF(COUNTIF(AJ$11:AJ$50,"&gt;0")=7,SMALL(AJ$11:AJ$50,1)+SMALL(AJ$11:AJ$50,2)+SMALL(AJ$11:AJ$50,3)+SMALL(AJ$11:AJ$50,4)+SMALL(AJ$11:AJ$50,5),""),"")</f>
        <v/>
      </c>
      <c r="AK55" s="46" t="str">
        <f t="shared" ref="AK55:BV55" si="44">IFERROR(IF(COUNTIF(AK$11:AK$50,"&gt;0")=7,SMALL(AK$11:AK$50,1)+SMALL(AK$11:AK$50,2)+SMALL(AK$11:AK$50,3)+SMALL(AK$11:AK$50,4)+SMALL(AK$11:AK$50,5),""),"")</f>
        <v/>
      </c>
      <c r="AL55" s="46" t="str">
        <f t="shared" si="44"/>
        <v/>
      </c>
      <c r="AM55" s="46" t="str">
        <f t="shared" si="44"/>
        <v/>
      </c>
      <c r="AN55" s="46" t="str">
        <f t="shared" si="44"/>
        <v/>
      </c>
      <c r="AO55" s="46" t="str">
        <f t="shared" si="44"/>
        <v/>
      </c>
      <c r="AP55" s="46" t="str">
        <f t="shared" si="44"/>
        <v/>
      </c>
      <c r="AQ55" s="46" t="str">
        <f t="shared" si="44"/>
        <v/>
      </c>
      <c r="AR55" s="46" t="str">
        <f t="shared" si="44"/>
        <v/>
      </c>
      <c r="AS55" s="46" t="str">
        <f t="shared" si="44"/>
        <v/>
      </c>
      <c r="AT55" s="46" t="str">
        <f t="shared" si="44"/>
        <v/>
      </c>
      <c r="AU55" s="46" t="str">
        <f t="shared" si="44"/>
        <v/>
      </c>
      <c r="AV55" s="46" t="str">
        <f t="shared" si="44"/>
        <v/>
      </c>
      <c r="AW55" s="46" t="str">
        <f t="shared" si="44"/>
        <v/>
      </c>
      <c r="AX55" s="46" t="str">
        <f t="shared" si="44"/>
        <v/>
      </c>
      <c r="AY55" s="46" t="str">
        <f t="shared" si="44"/>
        <v/>
      </c>
      <c r="AZ55" s="46" t="str">
        <f t="shared" si="44"/>
        <v/>
      </c>
      <c r="BA55" s="46" t="str">
        <f t="shared" si="44"/>
        <v/>
      </c>
      <c r="BB55" s="46" t="str">
        <f t="shared" si="44"/>
        <v/>
      </c>
      <c r="BC55" s="46" t="str">
        <f t="shared" si="44"/>
        <v/>
      </c>
      <c r="BD55" s="46" t="str">
        <f t="shared" si="44"/>
        <v/>
      </c>
      <c r="BE55" s="46" t="str">
        <f t="shared" si="44"/>
        <v/>
      </c>
      <c r="BF55" s="46" t="str">
        <f t="shared" si="44"/>
        <v/>
      </c>
      <c r="BG55" s="46" t="str">
        <f t="shared" si="44"/>
        <v/>
      </c>
      <c r="BH55" s="46" t="str">
        <f t="shared" si="44"/>
        <v/>
      </c>
      <c r="BI55" s="46" t="str">
        <f t="shared" si="44"/>
        <v/>
      </c>
      <c r="BJ55" s="46" t="str">
        <f t="shared" si="44"/>
        <v/>
      </c>
      <c r="BK55" s="46" t="str">
        <f t="shared" si="44"/>
        <v/>
      </c>
      <c r="BL55" s="46" t="str">
        <f t="shared" si="44"/>
        <v/>
      </c>
      <c r="BM55" s="46" t="str">
        <f t="shared" si="44"/>
        <v/>
      </c>
      <c r="BN55" s="46" t="str">
        <f t="shared" si="44"/>
        <v/>
      </c>
      <c r="BO55" s="46" t="str">
        <f t="shared" si="44"/>
        <v/>
      </c>
      <c r="BP55" s="46" t="str">
        <f t="shared" si="44"/>
        <v/>
      </c>
      <c r="BQ55" s="46" t="str">
        <f t="shared" si="44"/>
        <v/>
      </c>
      <c r="BR55" s="46" t="str">
        <f t="shared" si="44"/>
        <v/>
      </c>
      <c r="BS55" s="46" t="str">
        <f t="shared" si="44"/>
        <v/>
      </c>
      <c r="BT55" s="46" t="str">
        <f t="shared" si="44"/>
        <v/>
      </c>
      <c r="BU55" s="46" t="str">
        <f t="shared" si="44"/>
        <v/>
      </c>
      <c r="BV55" s="46" t="str">
        <f t="shared" si="44"/>
        <v/>
      </c>
    </row>
    <row r="56" spans="9:74" ht="26.25" customHeight="1" x14ac:dyDescent="0.25">
      <c r="S56" s="14"/>
      <c r="T56" s="14"/>
      <c r="U56" s="14"/>
      <c r="V56" s="14"/>
      <c r="W56" s="14"/>
      <c r="X56" s="14"/>
      <c r="Y56" s="14"/>
      <c r="Z56" s="14"/>
      <c r="AA56" s="14"/>
      <c r="AB56" s="14"/>
      <c r="AH56" s="48"/>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row>
    <row r="57" spans="9:74" ht="15.75" thickBot="1" x14ac:dyDescent="0.3">
      <c r="S57" s="14"/>
      <c r="T57" s="14"/>
      <c r="U57" s="14"/>
      <c r="V57" s="14"/>
      <c r="W57" s="14"/>
      <c r="X57" s="14"/>
      <c r="Y57" s="14"/>
      <c r="Z57" s="14"/>
      <c r="AA57" s="14"/>
      <c r="AB57" s="14"/>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9:74" ht="15.75" thickBot="1" x14ac:dyDescent="0.3">
      <c r="I58" s="49"/>
      <c r="S58" s="14"/>
      <c r="T58" s="14"/>
      <c r="U58" s="14"/>
      <c r="V58" s="14"/>
      <c r="W58" s="14"/>
      <c r="X58" s="14"/>
      <c r="Y58" s="14"/>
      <c r="Z58" s="14"/>
      <c r="AA58" s="14"/>
      <c r="AB58" s="14"/>
      <c r="AH58" s="6" t="s">
        <v>105</v>
      </c>
      <c r="AI58" s="50" t="str" cm="1">
        <f t="array" ref="AI58">TRANSPOSE(_xlfn.UNIQUE(AH59:AH93))</f>
        <v/>
      </c>
      <c r="AJ58" s="50"/>
      <c r="AK58" s="50"/>
      <c r="AL58" s="50"/>
      <c r="AM58" s="50"/>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row>
    <row r="59" spans="9:74" x14ac:dyDescent="0.25">
      <c r="S59" s="14"/>
      <c r="T59" s="14"/>
      <c r="U59" s="14"/>
      <c r="V59" s="14"/>
      <c r="W59" s="14"/>
      <c r="X59" s="14"/>
      <c r="Y59" s="14"/>
      <c r="Z59" s="14"/>
      <c r="AA59" s="14"/>
      <c r="AB59" s="14"/>
      <c r="AG59" s="240" t="s">
        <v>62</v>
      </c>
      <c r="AH59" s="12" t="str">
        <f>UPPER('Datos proporcionados'!F59)</f>
        <v/>
      </c>
      <c r="AI59" s="11" t="str">
        <f>IF(AND($AH59=AI$58,$AE$27&gt;0,'Datos proporcionados'!$H59=TRUE),$E$27/$D$27,"")</f>
        <v/>
      </c>
      <c r="AJ59" s="11" t="str">
        <f>IF(AND($AH59=AJ$58,$AE$27&gt;0,'Datos proporcionados'!$H59=TRUE),$E$27/$D$27,"")</f>
        <v/>
      </c>
      <c r="AK59" s="11" t="str">
        <f>IF(AND($AH59=AK$58,$AE$27&gt;0,'Datos proporcionados'!$H59=TRUE),$E$27/$D$27,"")</f>
        <v/>
      </c>
      <c r="AL59" s="11" t="str">
        <f>IF(AND($AH59=AL$58,$AE$27&gt;0,'Datos proporcionados'!$H59=TRUE),$E$27/$D$27,"")</f>
        <v/>
      </c>
      <c r="AM59" s="11" t="str">
        <f>IF(AND($AH59=AM$58,$AE$27&gt;0,'Datos proporcionados'!$H59=TRUE),$E$27/$D$27,"")</f>
        <v/>
      </c>
      <c r="AN59" s="11" t="str">
        <f>IF(AND($AH59=AN$58,$AE$27&gt;0,'Datos proporcionados'!$H59=TRUE),$E$27/$D$27,"")</f>
        <v/>
      </c>
      <c r="AO59" s="11" t="str">
        <f>IF(AND($AH59=AO$58,$AE$27&gt;0,'Datos proporcionados'!$H59=TRUE),$E$27/$D$27,"")</f>
        <v/>
      </c>
      <c r="AP59" s="11" t="str">
        <f>IF(AND($AH59=AP$58,$AE$27&gt;0,'Datos proporcionados'!$H59=TRUE),$E$27/$D$27,"")</f>
        <v/>
      </c>
      <c r="AQ59" s="11" t="str">
        <f>IF(AND($AH59=AQ$58,$AE$27&gt;0,'Datos proporcionados'!$H59=TRUE),$E$27/$D$27,"")</f>
        <v/>
      </c>
      <c r="AR59" s="11" t="str">
        <f>IF(AND($AH59=AR$58,$AE$27&gt;0,'Datos proporcionados'!$H59=TRUE),$E$27/$D$27,"")</f>
        <v/>
      </c>
      <c r="AS59" s="11" t="str">
        <f>IF(AND($AH59=AS$58,$AE$27&gt;0,'Datos proporcionados'!$H59=TRUE),$E$27/$D$27,"")</f>
        <v/>
      </c>
      <c r="AT59" s="11" t="str">
        <f>IF(AND($AH59=AT$58,$AE$27&gt;0,'Datos proporcionados'!$H59=TRUE),$E$27/$D$27,"")</f>
        <v/>
      </c>
      <c r="AU59" s="11" t="str">
        <f>IF(AND($AH59=AU$58,$AE$27&gt;0,'Datos proporcionados'!$H59=TRUE),$E$27/$D$27,"")</f>
        <v/>
      </c>
      <c r="AV59" s="11" t="str">
        <f>IF(AND($AH59=AV$58,$AE$27&gt;0,'Datos proporcionados'!$H59=TRUE),$E$27/$D$27,"")</f>
        <v/>
      </c>
      <c r="AW59" s="11" t="str">
        <f>IF(AND($AH59=AW$58,$AE$27&gt;0,'Datos proporcionados'!$H59=TRUE),$E$27/$D$27,"")</f>
        <v/>
      </c>
      <c r="AX59" s="11" t="str">
        <f>IF(AND($AH59=AX$58,$AE$27&gt;0,'Datos proporcionados'!$H59=TRUE),$E$27/$D$27,"")</f>
        <v/>
      </c>
      <c r="AY59" s="11" t="str">
        <f>IF(AND($AH59=AY$58,$AE$27&gt;0,'Datos proporcionados'!$H59=TRUE),$E$27/$D$27,"")</f>
        <v/>
      </c>
      <c r="AZ59" s="11" t="str">
        <f>IF(AND($AH59=AZ$58,$AE$27&gt;0,'Datos proporcionados'!$H59=TRUE),$E$27/$D$27,"")</f>
        <v/>
      </c>
      <c r="BA59" s="11" t="str">
        <f>IF(AND($AH59=BA$58,$AE$27&gt;0,'Datos proporcionados'!$H59=TRUE),$E$27/$D$27,"")</f>
        <v/>
      </c>
      <c r="BB59" s="11" t="str">
        <f>IF(AND($AH59=BB$58,$AE$27&gt;0,'Datos proporcionados'!$H59=TRUE),$E$27/$D$27,"")</f>
        <v/>
      </c>
      <c r="BC59" s="11" t="str">
        <f>IF(AND($AH59=BC$58,$AE$27&gt;0,'Datos proporcionados'!$H59=TRUE),$E$27/$D$27,"")</f>
        <v/>
      </c>
      <c r="BD59" s="11" t="str">
        <f>IF(AND($AH59=BD$58,$AE$27&gt;0,'Datos proporcionados'!$H59=TRUE),$E$27/$D$27,"")</f>
        <v/>
      </c>
      <c r="BE59" s="11" t="str">
        <f>IF(AND($AH59=BE$58,$AE$27&gt;0,'Datos proporcionados'!$H59=TRUE),$E$27/$D$27,"")</f>
        <v/>
      </c>
      <c r="BF59" s="11" t="str">
        <f>IF(AND($AH59=BF$58,$AE$27&gt;0,'Datos proporcionados'!$H59=TRUE),$E$27/$D$27,"")</f>
        <v/>
      </c>
      <c r="BG59" s="11" t="str">
        <f>IF(AND($AH59=BG$58,$AE$27&gt;0,'Datos proporcionados'!$H59=TRUE),$E$27/$D$27,"")</f>
        <v/>
      </c>
      <c r="BH59" s="11" t="str">
        <f>IF(AND($AH59=BH$58,$AE$27&gt;0,'Datos proporcionados'!$H59=TRUE),$E$27/$D$27,"")</f>
        <v/>
      </c>
      <c r="BI59" s="11" t="str">
        <f>IF(AND($AH59=BI$58,$AE$27&gt;0,'Datos proporcionados'!$H59=TRUE),$E$27/$D$27,"")</f>
        <v/>
      </c>
      <c r="BJ59" s="11" t="str">
        <f>IF(AND($AH59=BJ$58,$AE$27&gt;0,'Datos proporcionados'!$H59=TRUE),$E$27/$D$27,"")</f>
        <v/>
      </c>
      <c r="BK59" s="11" t="str">
        <f>IF(AND($AH59=BK$58,$AE$27&gt;0,'Datos proporcionados'!$H59=TRUE),$E$27/$D$27,"")</f>
        <v/>
      </c>
      <c r="BL59" s="11" t="str">
        <f>IF(AND($AH59=BL$58,$AE$27&gt;0,'Datos proporcionados'!$H59=TRUE),$E$27/$D$27,"")</f>
        <v/>
      </c>
      <c r="BM59" s="11" t="str">
        <f>IF(AND($AH59=BM$58,$AE$27&gt;0,'Datos proporcionados'!$H59=TRUE),$E$27/$D$27,"")</f>
        <v/>
      </c>
      <c r="BN59" s="11" t="str">
        <f>IF(AND($AH59=BN$58,$AE$27&gt;0,'Datos proporcionados'!$H59=TRUE),$E$27/$D$27,"")</f>
        <v/>
      </c>
      <c r="BO59" s="11" t="str">
        <f>IF(AND($AH59=BO$58,$AE$27&gt;0,'Datos proporcionados'!$H59=TRUE),$E$27/$D$27,"")</f>
        <v/>
      </c>
      <c r="BP59" s="11" t="str">
        <f>IF(AND($AH59=BP$58,$AE$27&gt;0,'Datos proporcionados'!$H59=TRUE),$E$27/$D$27,"")</f>
        <v/>
      </c>
      <c r="BQ59" s="11" t="str">
        <f>IF(AND($AH59=BQ$58,$AE$27&gt;0,'Datos proporcionados'!$H59=TRUE),$E$27/$D$27,"")</f>
        <v/>
      </c>
    </row>
    <row r="60" spans="9:74" x14ac:dyDescent="0.25">
      <c r="S60" s="14"/>
      <c r="T60" s="14"/>
      <c r="U60" s="14"/>
      <c r="V60" s="14"/>
      <c r="W60" s="14"/>
      <c r="X60" s="14"/>
      <c r="Y60" s="14"/>
      <c r="Z60" s="14"/>
      <c r="AA60" s="14"/>
      <c r="AB60" s="14"/>
      <c r="AG60" s="240"/>
      <c r="AH60" s="12" t="str">
        <f>UPPER('Datos proporcionados'!F60)</f>
        <v/>
      </c>
      <c r="AI60" s="11" t="str">
        <f>IF(AND($AH60=AI$58,$AE$27&gt;0,'Datos proporcionados'!$H60=TRUE),$E$27/$D$27,"")</f>
        <v/>
      </c>
      <c r="AJ60" s="11" t="str">
        <f>IF(AND($AH60=AJ$58,$AE$27&gt;0,'Datos proporcionados'!$H60=TRUE),$E$27/$D$27,"")</f>
        <v/>
      </c>
      <c r="AK60" s="11" t="str">
        <f>IF(AND($AH60=AK$58,$AE$27&gt;0,'Datos proporcionados'!$H60=TRUE),$E$27/$D$27,"")</f>
        <v/>
      </c>
      <c r="AL60" s="11" t="str">
        <f>IF(AND($AH60=AL$58,$AE$27&gt;0,'Datos proporcionados'!$H60=TRUE),$E$27/$D$27,"")</f>
        <v/>
      </c>
      <c r="AM60" s="11" t="str">
        <f>IF(AND($AH60=AM$58,$AE$27&gt;0,'Datos proporcionados'!$H60=TRUE),$E$27/$D$27,"")</f>
        <v/>
      </c>
      <c r="AN60" s="11" t="str">
        <f>IF(AND($AH60=AN$58,$AE$27&gt;0,'Datos proporcionados'!$H60=TRUE),$E$27/$D$27,"")</f>
        <v/>
      </c>
      <c r="AO60" s="11" t="str">
        <f>IF(AND($AH60=AO$58,$AE$27&gt;0,'Datos proporcionados'!$H60=TRUE),$E$27/$D$27,"")</f>
        <v/>
      </c>
      <c r="AP60" s="11" t="str">
        <f>IF(AND($AH60=AP$58,$AE$27&gt;0,'Datos proporcionados'!$H60=TRUE),$E$27/$D$27,"")</f>
        <v/>
      </c>
      <c r="AQ60" s="11" t="str">
        <f>IF(AND($AH60=AQ$58,$AE$27&gt;0,'Datos proporcionados'!$H60=TRUE),$E$27/$D$27,"")</f>
        <v/>
      </c>
      <c r="AR60" s="11" t="str">
        <f>IF(AND($AH60=AR$58,$AE$27&gt;0,'Datos proporcionados'!$H60=TRUE),$E$27/$D$27,"")</f>
        <v/>
      </c>
      <c r="AS60" s="11" t="str">
        <f>IF(AND($AH60=AS$58,$AE$27&gt;0,'Datos proporcionados'!$H60=TRUE),$E$27/$D$27,"")</f>
        <v/>
      </c>
      <c r="AT60" s="11" t="str">
        <f>IF(AND($AH60=AT$58,$AE$27&gt;0,'Datos proporcionados'!$H60=TRUE),$E$27/$D$27,"")</f>
        <v/>
      </c>
      <c r="AU60" s="11" t="str">
        <f>IF(AND($AH60=AU$58,$AE$27&gt;0,'Datos proporcionados'!$H60=TRUE),$E$27/$D$27,"")</f>
        <v/>
      </c>
      <c r="AV60" s="11" t="str">
        <f>IF(AND($AH60=AV$58,$AE$27&gt;0,'Datos proporcionados'!$H60=TRUE),$E$27/$D$27,"")</f>
        <v/>
      </c>
      <c r="AW60" s="11" t="str">
        <f>IF(AND($AH60=AW$58,$AE$27&gt;0,'Datos proporcionados'!$H60=TRUE),$E$27/$D$27,"")</f>
        <v/>
      </c>
      <c r="AX60" s="11" t="str">
        <f>IF(AND($AH60=AX$58,$AE$27&gt;0,'Datos proporcionados'!$H60=TRUE),$E$27/$D$27,"")</f>
        <v/>
      </c>
      <c r="AY60" s="11" t="str">
        <f>IF(AND($AH60=AY$58,$AE$27&gt;0,'Datos proporcionados'!$H60=TRUE),$E$27/$D$27,"")</f>
        <v/>
      </c>
      <c r="AZ60" s="11" t="str">
        <f>IF(AND($AH60=AZ$58,$AE$27&gt;0,'Datos proporcionados'!$H60=TRUE),$E$27/$D$27,"")</f>
        <v/>
      </c>
      <c r="BA60" s="11" t="str">
        <f>IF(AND($AH60=BA$58,$AE$27&gt;0,'Datos proporcionados'!$H60=TRUE),$E$27/$D$27,"")</f>
        <v/>
      </c>
      <c r="BB60" s="11" t="str">
        <f>IF(AND($AH60=BB$58,$AE$27&gt;0,'Datos proporcionados'!$H60=TRUE),$E$27/$D$27,"")</f>
        <v/>
      </c>
      <c r="BC60" s="11" t="str">
        <f>IF(AND($AH60=BC$58,$AE$27&gt;0,'Datos proporcionados'!$H60=TRUE),$E$27/$D$27,"")</f>
        <v/>
      </c>
      <c r="BD60" s="11" t="str">
        <f>IF(AND($AH60=BD$58,$AE$27&gt;0,'Datos proporcionados'!$H60=TRUE),$E$27/$D$27,"")</f>
        <v/>
      </c>
      <c r="BE60" s="11" t="str">
        <f>IF(AND($AH60=BE$58,$AE$27&gt;0,'Datos proporcionados'!$H60=TRUE),$E$27/$D$27,"")</f>
        <v/>
      </c>
      <c r="BF60" s="11" t="str">
        <f>IF(AND($AH60=BF$58,$AE$27&gt;0,'Datos proporcionados'!$H60=TRUE),$E$27/$D$27,"")</f>
        <v/>
      </c>
      <c r="BG60" s="11" t="str">
        <f>IF(AND($AH60=BG$58,$AE$27&gt;0,'Datos proporcionados'!$H60=TRUE),$E$27/$D$27,"")</f>
        <v/>
      </c>
      <c r="BH60" s="11" t="str">
        <f>IF(AND($AH60=BH$58,$AE$27&gt;0,'Datos proporcionados'!$H60=TRUE),$E$27/$D$27,"")</f>
        <v/>
      </c>
      <c r="BI60" s="11" t="str">
        <f>IF(AND($AH60=BI$58,$AE$27&gt;0,'Datos proporcionados'!$H60=TRUE),$E$27/$D$27,"")</f>
        <v/>
      </c>
      <c r="BJ60" s="11" t="str">
        <f>IF(AND($AH60=BJ$58,$AE$27&gt;0,'Datos proporcionados'!$H60=TRUE),$E$27/$D$27,"")</f>
        <v/>
      </c>
      <c r="BK60" s="11" t="str">
        <f>IF(AND($AH60=BK$58,$AE$27&gt;0,'Datos proporcionados'!$H60=TRUE),$E$27/$D$27,"")</f>
        <v/>
      </c>
      <c r="BL60" s="11" t="str">
        <f>IF(AND($AH60=BL$58,$AE$27&gt;0,'Datos proporcionados'!$H60=TRUE),$E$27/$D$27,"")</f>
        <v/>
      </c>
      <c r="BM60" s="11" t="str">
        <f>IF(AND($AH60=BM$58,$AE$27&gt;0,'Datos proporcionados'!$H60=TRUE),$E$27/$D$27,"")</f>
        <v/>
      </c>
      <c r="BN60" s="11" t="str">
        <f>IF(AND($AH60=BN$58,$AE$27&gt;0,'Datos proporcionados'!$H60=TRUE),$E$27/$D$27,"")</f>
        <v/>
      </c>
      <c r="BO60" s="11" t="str">
        <f>IF(AND($AH60=BO$58,$AE$27&gt;0,'Datos proporcionados'!$H60=TRUE),$E$27/$D$27,"")</f>
        <v/>
      </c>
      <c r="BP60" s="11" t="str">
        <f>IF(AND($AH60=BP$58,$AE$27&gt;0,'Datos proporcionados'!$H60=TRUE),$E$27/$D$27,"")</f>
        <v/>
      </c>
      <c r="BQ60" s="11" t="str">
        <f>IF(AND($AH60=BQ$58,$AE$27&gt;0,'Datos proporcionados'!$H60=TRUE),$E$27/$D$27,"")</f>
        <v/>
      </c>
    </row>
    <row r="61" spans="9:74" x14ac:dyDescent="0.25">
      <c r="S61" s="14"/>
      <c r="T61" s="14"/>
      <c r="U61" s="14"/>
      <c r="V61" s="14"/>
      <c r="W61" s="14"/>
      <c r="X61" s="14"/>
      <c r="Y61" s="14"/>
      <c r="Z61" s="14"/>
      <c r="AA61" s="14"/>
      <c r="AB61" s="14"/>
      <c r="AG61" s="240"/>
      <c r="AH61" s="12" t="str">
        <f>UPPER('Datos proporcionados'!F61)</f>
        <v/>
      </c>
      <c r="AI61" s="11" t="str">
        <f>IF(AND($AH61=AI$58,$AE$27&gt;0,'Datos proporcionados'!$H61=TRUE),$E$27/$D$27,"")</f>
        <v/>
      </c>
      <c r="AJ61" s="11" t="str">
        <f>IF(AND($AH61=AJ$58,$AE$27&gt;0,'Datos proporcionados'!$H61=TRUE),$E$27/$D$27,"")</f>
        <v/>
      </c>
      <c r="AK61" s="11" t="str">
        <f>IF(AND($AH61=AK$58,$AE$27&gt;0,'Datos proporcionados'!$H61=TRUE),$E$27/$D$27,"")</f>
        <v/>
      </c>
      <c r="AL61" s="11" t="str">
        <f>IF(AND($AH61=AL$58,$AE$27&gt;0,'Datos proporcionados'!$H61=TRUE),$E$27/$D$27,"")</f>
        <v/>
      </c>
      <c r="AM61" s="11" t="str">
        <f>IF(AND($AH61=AM$58,$AE$27&gt;0,'Datos proporcionados'!$H61=TRUE),$E$27/$D$27,"")</f>
        <v/>
      </c>
      <c r="AN61" s="11" t="str">
        <f>IF(AND($AH61=AN$58,$AE$27&gt;0,'Datos proporcionados'!$H61=TRUE),$E$27/$D$27,"")</f>
        <v/>
      </c>
      <c r="AO61" s="11" t="str">
        <f>IF(AND($AH61=AO$58,$AE$27&gt;0,'Datos proporcionados'!$H61=TRUE),$E$27/$D$27,"")</f>
        <v/>
      </c>
      <c r="AP61" s="11" t="str">
        <f>IF(AND($AH61=AP$58,$AE$27&gt;0,'Datos proporcionados'!$H61=TRUE),$E$27/$D$27,"")</f>
        <v/>
      </c>
      <c r="AQ61" s="11" t="str">
        <f>IF(AND($AH61=AQ$58,$AE$27&gt;0,'Datos proporcionados'!$H61=TRUE),$E$27/$D$27,"")</f>
        <v/>
      </c>
      <c r="AR61" s="11" t="str">
        <f>IF(AND($AH61=AR$58,$AE$27&gt;0,'Datos proporcionados'!$H61=TRUE),$E$27/$D$27,"")</f>
        <v/>
      </c>
      <c r="AS61" s="11" t="str">
        <f>IF(AND($AH61=AS$58,$AE$27&gt;0,'Datos proporcionados'!$H61=TRUE),$E$27/$D$27,"")</f>
        <v/>
      </c>
      <c r="AT61" s="11" t="str">
        <f>IF(AND($AH61=AT$58,$AE$27&gt;0,'Datos proporcionados'!$H61=TRUE),$E$27/$D$27,"")</f>
        <v/>
      </c>
      <c r="AU61" s="11" t="str">
        <f>IF(AND($AH61=AU$58,$AE$27&gt;0,'Datos proporcionados'!$H61=TRUE),$E$27/$D$27,"")</f>
        <v/>
      </c>
      <c r="AV61" s="11" t="str">
        <f>IF(AND($AH61=AV$58,$AE$27&gt;0,'Datos proporcionados'!$H61=TRUE),$E$27/$D$27,"")</f>
        <v/>
      </c>
      <c r="AW61" s="11" t="str">
        <f>IF(AND($AH61=AW$58,$AE$27&gt;0,'Datos proporcionados'!$H61=TRUE),$E$27/$D$27,"")</f>
        <v/>
      </c>
      <c r="AX61" s="11" t="str">
        <f>IF(AND($AH61=AX$58,$AE$27&gt;0,'Datos proporcionados'!$H61=TRUE),$E$27/$D$27,"")</f>
        <v/>
      </c>
      <c r="AY61" s="11" t="str">
        <f>IF(AND($AH61=AY$58,$AE$27&gt;0,'Datos proporcionados'!$H61=TRUE),$E$27/$D$27,"")</f>
        <v/>
      </c>
      <c r="AZ61" s="11" t="str">
        <f>IF(AND($AH61=AZ$58,$AE$27&gt;0,'Datos proporcionados'!$H61=TRUE),$E$27/$D$27,"")</f>
        <v/>
      </c>
      <c r="BA61" s="11" t="str">
        <f>IF(AND($AH61=BA$58,$AE$27&gt;0,'Datos proporcionados'!$H61=TRUE),$E$27/$D$27,"")</f>
        <v/>
      </c>
      <c r="BB61" s="11" t="str">
        <f>IF(AND($AH61=BB$58,$AE$27&gt;0,'Datos proporcionados'!$H61=TRUE),$E$27/$D$27,"")</f>
        <v/>
      </c>
      <c r="BC61" s="11" t="str">
        <f>IF(AND($AH61=BC$58,$AE$27&gt;0,'Datos proporcionados'!$H61=TRUE),$E$27/$D$27,"")</f>
        <v/>
      </c>
      <c r="BD61" s="11" t="str">
        <f>IF(AND($AH61=BD$58,$AE$27&gt;0,'Datos proporcionados'!$H61=TRUE),$E$27/$D$27,"")</f>
        <v/>
      </c>
      <c r="BE61" s="11" t="str">
        <f>IF(AND($AH61=BE$58,$AE$27&gt;0,'Datos proporcionados'!$H61=TRUE),$E$27/$D$27,"")</f>
        <v/>
      </c>
      <c r="BF61" s="11" t="str">
        <f>IF(AND($AH61=BF$58,$AE$27&gt;0,'Datos proporcionados'!$H61=TRUE),$E$27/$D$27,"")</f>
        <v/>
      </c>
      <c r="BG61" s="11" t="str">
        <f>IF(AND($AH61=BG$58,$AE$27&gt;0,'Datos proporcionados'!$H61=TRUE),$E$27/$D$27,"")</f>
        <v/>
      </c>
      <c r="BH61" s="11" t="str">
        <f>IF(AND($AH61=BH$58,$AE$27&gt;0,'Datos proporcionados'!$H61=TRUE),$E$27/$D$27,"")</f>
        <v/>
      </c>
      <c r="BI61" s="11" t="str">
        <f>IF(AND($AH61=BI$58,$AE$27&gt;0,'Datos proporcionados'!$H61=TRUE),$E$27/$D$27,"")</f>
        <v/>
      </c>
      <c r="BJ61" s="11" t="str">
        <f>IF(AND($AH61=BJ$58,$AE$27&gt;0,'Datos proporcionados'!$H61=TRUE),$E$27/$D$27,"")</f>
        <v/>
      </c>
      <c r="BK61" s="11" t="str">
        <f>IF(AND($AH61=BK$58,$AE$27&gt;0,'Datos proporcionados'!$H61=TRUE),$E$27/$D$27,"")</f>
        <v/>
      </c>
      <c r="BL61" s="11" t="str">
        <f>IF(AND($AH61=BL$58,$AE$27&gt;0,'Datos proporcionados'!$H61=TRUE),$E$27/$D$27,"")</f>
        <v/>
      </c>
      <c r="BM61" s="11" t="str">
        <f>IF(AND($AH61=BM$58,$AE$27&gt;0,'Datos proporcionados'!$H61=TRUE),$E$27/$D$27,"")</f>
        <v/>
      </c>
      <c r="BN61" s="11" t="str">
        <f>IF(AND($AH61=BN$58,$AE$27&gt;0,'Datos proporcionados'!$H61=TRUE),$E$27/$D$27,"")</f>
        <v/>
      </c>
      <c r="BO61" s="11" t="str">
        <f>IF(AND($AH61=BO$58,$AE$27&gt;0,'Datos proporcionados'!$H61=TRUE),$E$27/$D$27,"")</f>
        <v/>
      </c>
      <c r="BP61" s="11" t="str">
        <f>IF(AND($AH61=BP$58,$AE$27&gt;0,'Datos proporcionados'!$H61=TRUE),$E$27/$D$27,"")</f>
        <v/>
      </c>
      <c r="BQ61" s="11" t="str">
        <f>IF(AND($AH61=BQ$58,$AE$27&gt;0,'Datos proporcionados'!$H61=TRUE),$E$27/$D$27,"")</f>
        <v/>
      </c>
    </row>
    <row r="62" spans="9:74" x14ac:dyDescent="0.25">
      <c r="S62" s="14"/>
      <c r="T62" s="14"/>
      <c r="U62" s="14"/>
      <c r="V62" s="14"/>
      <c r="W62" s="14"/>
      <c r="X62" s="14"/>
      <c r="Y62" s="14"/>
      <c r="Z62" s="14"/>
      <c r="AA62" s="14"/>
      <c r="AB62" s="14"/>
      <c r="AG62" s="240"/>
      <c r="AH62" s="12" t="str">
        <f>UPPER('Datos proporcionados'!F62)</f>
        <v/>
      </c>
      <c r="AI62" s="11" t="str">
        <f>IF(AND($AH62=AI$58,$AE$27&gt;0,'Datos proporcionados'!$H62=TRUE),$E$27/$D$27,"")</f>
        <v/>
      </c>
      <c r="AJ62" s="11" t="str">
        <f>IF(AND($AH62=AJ$58,$AE$27&gt;0,'Datos proporcionados'!$H62=TRUE),$E$27/$D$27,"")</f>
        <v/>
      </c>
      <c r="AK62" s="11" t="str">
        <f>IF(AND($AH62=AK$58,$AE$27&gt;0,'Datos proporcionados'!$H62=TRUE),$E$27/$D$27,"")</f>
        <v/>
      </c>
      <c r="AL62" s="11" t="str">
        <f>IF(AND($AH62=AL$58,$AE$27&gt;0,'Datos proporcionados'!$H62=TRUE),$E$27/$D$27,"")</f>
        <v/>
      </c>
      <c r="AM62" s="11" t="str">
        <f>IF(AND($AH62=AM$58,$AE$27&gt;0,'Datos proporcionados'!$H62=TRUE),$E$27/$D$27,"")</f>
        <v/>
      </c>
      <c r="AN62" s="11" t="str">
        <f>IF(AND($AH62=AN$58,$AE$27&gt;0,'Datos proporcionados'!$H62=TRUE),$E$27/$D$27,"")</f>
        <v/>
      </c>
      <c r="AO62" s="11" t="str">
        <f>IF(AND($AH62=AO$58,$AE$27&gt;0,'Datos proporcionados'!$H62=TRUE),$E$27/$D$27,"")</f>
        <v/>
      </c>
      <c r="AP62" s="11" t="str">
        <f>IF(AND($AH62=AP$58,$AE$27&gt;0,'Datos proporcionados'!$H62=TRUE),$E$27/$D$27,"")</f>
        <v/>
      </c>
      <c r="AQ62" s="11" t="str">
        <f>IF(AND($AH62=AQ$58,$AE$27&gt;0,'Datos proporcionados'!$H62=TRUE),$E$27/$D$27,"")</f>
        <v/>
      </c>
      <c r="AR62" s="11" t="str">
        <f>IF(AND($AH62=AR$58,$AE$27&gt;0,'Datos proporcionados'!$H62=TRUE),$E$27/$D$27,"")</f>
        <v/>
      </c>
      <c r="AS62" s="11" t="str">
        <f>IF(AND($AH62=AS$58,$AE$27&gt;0,'Datos proporcionados'!$H62=TRUE),$E$27/$D$27,"")</f>
        <v/>
      </c>
      <c r="AT62" s="11" t="str">
        <f>IF(AND($AH62=AT$58,$AE$27&gt;0,'Datos proporcionados'!$H62=TRUE),$E$27/$D$27,"")</f>
        <v/>
      </c>
      <c r="AU62" s="11" t="str">
        <f>IF(AND($AH62=AU$58,$AE$27&gt;0,'Datos proporcionados'!$H62=TRUE),$E$27/$D$27,"")</f>
        <v/>
      </c>
      <c r="AV62" s="11" t="str">
        <f>IF(AND($AH62=AV$58,$AE$27&gt;0,'Datos proporcionados'!$H62=TRUE),$E$27/$D$27,"")</f>
        <v/>
      </c>
      <c r="AW62" s="11" t="str">
        <f>IF(AND($AH62=AW$58,$AE$27&gt;0,'Datos proporcionados'!$H62=TRUE),$E$27/$D$27,"")</f>
        <v/>
      </c>
      <c r="AX62" s="11" t="str">
        <f>IF(AND($AH62=AX$58,$AE$27&gt;0,'Datos proporcionados'!$H62=TRUE),$E$27/$D$27,"")</f>
        <v/>
      </c>
      <c r="AY62" s="11" t="str">
        <f>IF(AND($AH62=AY$58,$AE$27&gt;0,'Datos proporcionados'!$H62=TRUE),$E$27/$D$27,"")</f>
        <v/>
      </c>
      <c r="AZ62" s="11" t="str">
        <f>IF(AND($AH62=AZ$58,$AE$27&gt;0,'Datos proporcionados'!$H62=TRUE),$E$27/$D$27,"")</f>
        <v/>
      </c>
      <c r="BA62" s="11" t="str">
        <f>IF(AND($AH62=BA$58,$AE$27&gt;0,'Datos proporcionados'!$H62=TRUE),$E$27/$D$27,"")</f>
        <v/>
      </c>
      <c r="BB62" s="11" t="str">
        <f>IF(AND($AH62=BB$58,$AE$27&gt;0,'Datos proporcionados'!$H62=TRUE),$E$27/$D$27,"")</f>
        <v/>
      </c>
      <c r="BC62" s="11" t="str">
        <f>IF(AND($AH62=BC$58,$AE$27&gt;0,'Datos proporcionados'!$H62=TRUE),$E$27/$D$27,"")</f>
        <v/>
      </c>
      <c r="BD62" s="11" t="str">
        <f>IF(AND($AH62=BD$58,$AE$27&gt;0,'Datos proporcionados'!$H62=TRUE),$E$27/$D$27,"")</f>
        <v/>
      </c>
      <c r="BE62" s="11" t="str">
        <f>IF(AND($AH62=BE$58,$AE$27&gt;0,'Datos proporcionados'!$H62=TRUE),$E$27/$D$27,"")</f>
        <v/>
      </c>
      <c r="BF62" s="11" t="str">
        <f>IF(AND($AH62=BF$58,$AE$27&gt;0,'Datos proporcionados'!$H62=TRUE),$E$27/$D$27,"")</f>
        <v/>
      </c>
      <c r="BG62" s="11" t="str">
        <f>IF(AND($AH62=BG$58,$AE$27&gt;0,'Datos proporcionados'!$H62=TRUE),$E$27/$D$27,"")</f>
        <v/>
      </c>
      <c r="BH62" s="11" t="str">
        <f>IF(AND($AH62=BH$58,$AE$27&gt;0,'Datos proporcionados'!$H62=TRUE),$E$27/$D$27,"")</f>
        <v/>
      </c>
      <c r="BI62" s="11" t="str">
        <f>IF(AND($AH62=BI$58,$AE$27&gt;0,'Datos proporcionados'!$H62=TRUE),$E$27/$D$27,"")</f>
        <v/>
      </c>
      <c r="BJ62" s="11" t="str">
        <f>IF(AND($AH62=BJ$58,$AE$27&gt;0,'Datos proporcionados'!$H62=TRUE),$E$27/$D$27,"")</f>
        <v/>
      </c>
      <c r="BK62" s="11" t="str">
        <f>IF(AND($AH62=BK$58,$AE$27&gt;0,'Datos proporcionados'!$H62=TRUE),$E$27/$D$27,"")</f>
        <v/>
      </c>
      <c r="BL62" s="11" t="str">
        <f>IF(AND($AH62=BL$58,$AE$27&gt;0,'Datos proporcionados'!$H62=TRUE),$E$27/$D$27,"")</f>
        <v/>
      </c>
      <c r="BM62" s="11" t="str">
        <f>IF(AND($AH62=BM$58,$AE$27&gt;0,'Datos proporcionados'!$H62=TRUE),$E$27/$D$27,"")</f>
        <v/>
      </c>
      <c r="BN62" s="11" t="str">
        <f>IF(AND($AH62=BN$58,$AE$27&gt;0,'Datos proporcionados'!$H62=TRUE),$E$27/$D$27,"")</f>
        <v/>
      </c>
      <c r="BO62" s="11" t="str">
        <f>IF(AND($AH62=BO$58,$AE$27&gt;0,'Datos proporcionados'!$H62=TRUE),$E$27/$D$27,"")</f>
        <v/>
      </c>
      <c r="BP62" s="11" t="str">
        <f>IF(AND($AH62=BP$58,$AE$27&gt;0,'Datos proporcionados'!$H62=TRUE),$E$27/$D$27,"")</f>
        <v/>
      </c>
      <c r="BQ62" s="11" t="str">
        <f>IF(AND($AH62=BQ$58,$AE$27&gt;0,'Datos proporcionados'!$H62=TRUE),$E$27/$D$27,"")</f>
        <v/>
      </c>
    </row>
    <row r="63" spans="9:74" x14ac:dyDescent="0.25">
      <c r="S63" s="14"/>
      <c r="T63" s="14"/>
      <c r="U63" s="14"/>
      <c r="V63" s="14"/>
      <c r="W63" s="14"/>
      <c r="X63" s="14"/>
      <c r="Y63" s="14"/>
      <c r="Z63" s="14"/>
      <c r="AA63" s="14"/>
      <c r="AB63" s="14"/>
      <c r="AG63" s="240"/>
      <c r="AH63" s="12" t="str">
        <f>UPPER('Datos proporcionados'!F63)</f>
        <v/>
      </c>
      <c r="AI63" s="11" t="str">
        <f>IF(AND($AH63=AI$58,$AE$27&gt;0,'Datos proporcionados'!$H63=TRUE),$E$27/$D$27,"")</f>
        <v/>
      </c>
      <c r="AJ63" s="11" t="str">
        <f>IF(AND($AH63=AJ$58,$AE$27&gt;0,'Datos proporcionados'!$H63=TRUE),$E$27/$D$27,"")</f>
        <v/>
      </c>
      <c r="AK63" s="11" t="str">
        <f>IF(AND($AH63=AK$58,$AE$27&gt;0,'Datos proporcionados'!$H63=TRUE),$E$27/$D$27,"")</f>
        <v/>
      </c>
      <c r="AL63" s="11" t="str">
        <f>IF(AND($AH63=AL$58,$AE$27&gt;0,'Datos proporcionados'!$H63=TRUE),$E$27/$D$27,"")</f>
        <v/>
      </c>
      <c r="AM63" s="11" t="str">
        <f>IF(AND($AH63=AM$58,$AE$27&gt;0,'Datos proporcionados'!$H63=TRUE),$E$27/$D$27,"")</f>
        <v/>
      </c>
      <c r="AN63" s="11" t="str">
        <f>IF(AND($AH63=AN$58,$AE$27&gt;0,'Datos proporcionados'!$H63=TRUE),$E$27/$D$27,"")</f>
        <v/>
      </c>
      <c r="AO63" s="11" t="str">
        <f>IF(AND($AH63=AO$58,$AE$27&gt;0,'Datos proporcionados'!$H63=TRUE),$E$27/$D$27,"")</f>
        <v/>
      </c>
      <c r="AP63" s="11" t="str">
        <f>IF(AND($AH63=AP$58,$AE$27&gt;0,'Datos proporcionados'!$H63=TRUE),$E$27/$D$27,"")</f>
        <v/>
      </c>
      <c r="AQ63" s="11" t="str">
        <f>IF(AND($AH63=AQ$58,$AE$27&gt;0,'Datos proporcionados'!$H63=TRUE),$E$27/$D$27,"")</f>
        <v/>
      </c>
      <c r="AR63" s="11" t="str">
        <f>IF(AND($AH63=AR$58,$AE$27&gt;0,'Datos proporcionados'!$H63=TRUE),$E$27/$D$27,"")</f>
        <v/>
      </c>
      <c r="AS63" s="11" t="str">
        <f>IF(AND($AH63=AS$58,$AE$27&gt;0,'Datos proporcionados'!$H63=TRUE),$E$27/$D$27,"")</f>
        <v/>
      </c>
      <c r="AT63" s="11" t="str">
        <f>IF(AND($AH63=AT$58,$AE$27&gt;0,'Datos proporcionados'!$H63=TRUE),$E$27/$D$27,"")</f>
        <v/>
      </c>
      <c r="AU63" s="11" t="str">
        <f>IF(AND($AH63=AU$58,$AE$27&gt;0,'Datos proporcionados'!$H63=TRUE),$E$27/$D$27,"")</f>
        <v/>
      </c>
      <c r="AV63" s="11" t="str">
        <f>IF(AND($AH63=AV$58,$AE$27&gt;0,'Datos proporcionados'!$H63=TRUE),$E$27/$D$27,"")</f>
        <v/>
      </c>
      <c r="AW63" s="11" t="str">
        <f>IF(AND($AH63=AW$58,$AE$27&gt;0,'Datos proporcionados'!$H63=TRUE),$E$27/$D$27,"")</f>
        <v/>
      </c>
      <c r="AX63" s="11" t="str">
        <f>IF(AND($AH63=AX$58,$AE$27&gt;0,'Datos proporcionados'!$H63=TRUE),$E$27/$D$27,"")</f>
        <v/>
      </c>
      <c r="AY63" s="11" t="str">
        <f>IF(AND($AH63=AY$58,$AE$27&gt;0,'Datos proporcionados'!$H63=TRUE),$E$27/$D$27,"")</f>
        <v/>
      </c>
      <c r="AZ63" s="11" t="str">
        <f>IF(AND($AH63=AZ$58,$AE$27&gt;0,'Datos proporcionados'!$H63=TRUE),$E$27/$D$27,"")</f>
        <v/>
      </c>
      <c r="BA63" s="11" t="str">
        <f>IF(AND($AH63=BA$58,$AE$27&gt;0,'Datos proporcionados'!$H63=TRUE),$E$27/$D$27,"")</f>
        <v/>
      </c>
      <c r="BB63" s="11" t="str">
        <f>IF(AND($AH63=BB$58,$AE$27&gt;0,'Datos proporcionados'!$H63=TRUE),$E$27/$D$27,"")</f>
        <v/>
      </c>
      <c r="BC63" s="11" t="str">
        <f>IF(AND($AH63=BC$58,$AE$27&gt;0,'Datos proporcionados'!$H63=TRUE),$E$27/$D$27,"")</f>
        <v/>
      </c>
      <c r="BD63" s="11" t="str">
        <f>IF(AND($AH63=BD$58,$AE$27&gt;0,'Datos proporcionados'!$H63=TRUE),$E$27/$D$27,"")</f>
        <v/>
      </c>
      <c r="BE63" s="11" t="str">
        <f>IF(AND($AH63=BE$58,$AE$27&gt;0,'Datos proporcionados'!$H63=TRUE),$E$27/$D$27,"")</f>
        <v/>
      </c>
      <c r="BF63" s="11" t="str">
        <f>IF(AND($AH63=BF$58,$AE$27&gt;0,'Datos proporcionados'!$H63=TRUE),$E$27/$D$27,"")</f>
        <v/>
      </c>
      <c r="BG63" s="11" t="str">
        <f>IF(AND($AH63=BG$58,$AE$27&gt;0,'Datos proporcionados'!$H63=TRUE),$E$27/$D$27,"")</f>
        <v/>
      </c>
      <c r="BH63" s="11" t="str">
        <f>IF(AND($AH63=BH$58,$AE$27&gt;0,'Datos proporcionados'!$H63=TRUE),$E$27/$D$27,"")</f>
        <v/>
      </c>
      <c r="BI63" s="11" t="str">
        <f>IF(AND($AH63=BI$58,$AE$27&gt;0,'Datos proporcionados'!$H63=TRUE),$E$27/$D$27,"")</f>
        <v/>
      </c>
      <c r="BJ63" s="11" t="str">
        <f>IF(AND($AH63=BJ$58,$AE$27&gt;0,'Datos proporcionados'!$H63=TRUE),$E$27/$D$27,"")</f>
        <v/>
      </c>
      <c r="BK63" s="11" t="str">
        <f>IF(AND($AH63=BK$58,$AE$27&gt;0,'Datos proporcionados'!$H63=TRUE),$E$27/$D$27,"")</f>
        <v/>
      </c>
      <c r="BL63" s="11" t="str">
        <f>IF(AND($AH63=BL$58,$AE$27&gt;0,'Datos proporcionados'!$H63=TRUE),$E$27/$D$27,"")</f>
        <v/>
      </c>
      <c r="BM63" s="11" t="str">
        <f>IF(AND($AH63=BM$58,$AE$27&gt;0,'Datos proporcionados'!$H63=TRUE),$E$27/$D$27,"")</f>
        <v/>
      </c>
      <c r="BN63" s="11" t="str">
        <f>IF(AND($AH63=BN$58,$AE$27&gt;0,'Datos proporcionados'!$H63=TRUE),$E$27/$D$27,"")</f>
        <v/>
      </c>
      <c r="BO63" s="11" t="str">
        <f>IF(AND($AH63=BO$58,$AE$27&gt;0,'Datos proporcionados'!$H63=TRUE),$E$27/$D$27,"")</f>
        <v/>
      </c>
      <c r="BP63" s="11" t="str">
        <f>IF(AND($AH63=BP$58,$AE$27&gt;0,'Datos proporcionados'!$H63=TRUE),$E$27/$D$27,"")</f>
        <v/>
      </c>
      <c r="BQ63" s="11" t="str">
        <f>IF(AND($AH63=BQ$58,$AE$27&gt;0,'Datos proporcionados'!$H63=TRUE),$E$27/$D$27,"")</f>
        <v/>
      </c>
    </row>
    <row r="64" spans="9:74" x14ac:dyDescent="0.25">
      <c r="S64" s="14"/>
      <c r="T64" s="14"/>
      <c r="U64" s="14"/>
      <c r="V64" s="14"/>
      <c r="W64" s="14"/>
      <c r="X64" s="14"/>
      <c r="Y64" s="14"/>
      <c r="Z64" s="14"/>
      <c r="AA64" s="14"/>
      <c r="AB64" s="14"/>
      <c r="AG64" s="240" t="s">
        <v>82</v>
      </c>
      <c r="AH64" s="15" t="str">
        <f>UPPER('Datos proporcionados'!F65)</f>
        <v/>
      </c>
      <c r="AI64" s="16" t="str">
        <f>IF(AND($AH64=AI$58,'Datos proporcionados'!$H65=TRUE),$E$28/$D$28,"")</f>
        <v/>
      </c>
      <c r="AJ64" s="16" t="str">
        <f>IF(AND($AH64=AJ$58,'Datos proporcionados'!$H65=TRUE),$E$28/$D$28,"")</f>
        <v/>
      </c>
      <c r="AK64" s="16" t="str">
        <f>IF(AND($AH64=AK$58,'Datos proporcionados'!$H65=TRUE),$E$28/$D$28,"")</f>
        <v/>
      </c>
      <c r="AL64" s="16" t="str">
        <f>IF(AND($AH64=AL$58,'Datos proporcionados'!$H65=TRUE),$E$28/$D$28,"")</f>
        <v/>
      </c>
      <c r="AM64" s="16" t="str">
        <f>IF(AND($AH64=AM$58,'Datos proporcionados'!$H65=TRUE),$E$28/$D$28,"")</f>
        <v/>
      </c>
      <c r="AN64" s="16" t="str">
        <f>IF(AND($AH64=AN$58,'Datos proporcionados'!$H65=TRUE),$E$28/$D$28,"")</f>
        <v/>
      </c>
      <c r="AO64" s="16" t="str">
        <f>IF(AND($AH64=AO$58,'Datos proporcionados'!$H65=TRUE),$E$28/$D$28,"")</f>
        <v/>
      </c>
      <c r="AP64" s="16" t="str">
        <f>IF(AND($AH64=AP$58,'Datos proporcionados'!$H65=TRUE),$E$28/$D$28,"")</f>
        <v/>
      </c>
      <c r="AQ64" s="16" t="str">
        <f>IF(AND($AH64=AQ$58,'Datos proporcionados'!$H65=TRUE),$E$28/$D$28,"")</f>
        <v/>
      </c>
      <c r="AR64" s="16" t="str">
        <f>IF(AND($AH64=AR$58,'Datos proporcionados'!$H65=TRUE),$E$28/$D$28,"")</f>
        <v/>
      </c>
      <c r="AS64" s="16" t="str">
        <f>IF(AND($AH64=AS$58,'Datos proporcionados'!$H65=TRUE),$E$28/$D$28,"")</f>
        <v/>
      </c>
      <c r="AT64" s="16" t="str">
        <f>IF(AND($AH64=AT$58,'Datos proporcionados'!$H65=TRUE),$E$28/$D$28,"")</f>
        <v/>
      </c>
      <c r="AU64" s="16" t="str">
        <f>IF(AND($AH64=AU$58,'Datos proporcionados'!$H65=TRUE),$E$28/$D$28,"")</f>
        <v/>
      </c>
      <c r="AV64" s="16" t="str">
        <f>IF(AND($AH64=AV$58,'Datos proporcionados'!$H65=TRUE),$E$28/$D$28,"")</f>
        <v/>
      </c>
      <c r="AW64" s="16" t="str">
        <f>IF(AND($AH64=AW$58,'Datos proporcionados'!$H65=TRUE),$E$28/$D$28,"")</f>
        <v/>
      </c>
      <c r="AX64" s="16" t="str">
        <f>IF(AND($AH64=AX$58,'Datos proporcionados'!$H65=TRUE),$E$28/$D$28,"")</f>
        <v/>
      </c>
      <c r="AY64" s="16" t="str">
        <f>IF(AND($AH64=AY$58,'Datos proporcionados'!$H65=TRUE),$E$28/$D$28,"")</f>
        <v/>
      </c>
      <c r="AZ64" s="16" t="str">
        <f>IF(AND($AH64=AZ$58,'Datos proporcionados'!$H65=TRUE),$E$28/$D$28,"")</f>
        <v/>
      </c>
      <c r="BA64" s="16" t="str">
        <f>IF(AND($AH64=BA$58,'Datos proporcionados'!$H65=TRUE),$E$28/$D$28,"")</f>
        <v/>
      </c>
      <c r="BB64" s="16" t="str">
        <f>IF(AND($AH64=BB$58,'Datos proporcionados'!$H65=TRUE),$E$28/$D$28,"")</f>
        <v/>
      </c>
      <c r="BC64" s="16" t="str">
        <f>IF(AND($AH64=BC$58,'Datos proporcionados'!$H65=TRUE),$E$28/$D$28,"")</f>
        <v/>
      </c>
      <c r="BD64" s="16" t="str">
        <f>IF(AND($AH64=BD$58,'Datos proporcionados'!$H65=TRUE),$E$28/$D$28,"")</f>
        <v/>
      </c>
      <c r="BE64" s="16" t="str">
        <f>IF(AND($AH64=BE$58,'Datos proporcionados'!$H65=TRUE),$E$28/$D$28,"")</f>
        <v/>
      </c>
      <c r="BF64" s="16" t="str">
        <f>IF(AND($AH64=BF$58,'Datos proporcionados'!$H65=TRUE),$E$28/$D$28,"")</f>
        <v/>
      </c>
      <c r="BG64" s="16" t="str">
        <f>IF(AND($AH64=BG$58,'Datos proporcionados'!$H65=TRUE),$E$28/$D$28,"")</f>
        <v/>
      </c>
      <c r="BH64" s="16" t="str">
        <f>IF(AND($AH64=BH$58,'Datos proporcionados'!$H65=TRUE),$E$28/$D$28,"")</f>
        <v/>
      </c>
      <c r="BI64" s="16" t="str">
        <f>IF(AND($AH64=BI$58,'Datos proporcionados'!$H65=TRUE),$E$28/$D$28,"")</f>
        <v/>
      </c>
      <c r="BJ64" s="16" t="str">
        <f>IF(AND($AH64=BJ$58,'Datos proporcionados'!$H65=TRUE),$E$28/$D$28,"")</f>
        <v/>
      </c>
      <c r="BK64" s="16" t="str">
        <f>IF(AND($AH64=BK$58,'Datos proporcionados'!$H65=TRUE),$E$28/$D$28,"")</f>
        <v/>
      </c>
      <c r="BL64" s="16" t="str">
        <f>IF(AND($AH64=BL$58,'Datos proporcionados'!$H65=TRUE),$E$28/$D$28,"")</f>
        <v/>
      </c>
      <c r="BM64" s="16" t="str">
        <f>IF(AND($AH64=BM$58,'Datos proporcionados'!$H65=TRUE),$E$28/$D$28,"")</f>
        <v/>
      </c>
      <c r="BN64" s="16" t="str">
        <f>IF(AND($AH64=BN$58,'Datos proporcionados'!$H65=TRUE),$E$28/$D$28,"")</f>
        <v/>
      </c>
      <c r="BO64" s="16" t="str">
        <f>IF(AND($AH64=BO$58,'Datos proporcionados'!$H65=TRUE),$E$28/$D$28,"")</f>
        <v/>
      </c>
      <c r="BP64" s="16" t="str">
        <f>IF(AND($AH64=BP$58,'Datos proporcionados'!$H65=TRUE),$E$28/$D$28,"")</f>
        <v/>
      </c>
      <c r="BQ64" s="16" t="str">
        <f>IF(AND($AH64=BQ$58,'Datos proporcionados'!$H65=TRUE),$E$28/$D$28,"")</f>
        <v/>
      </c>
    </row>
    <row r="65" spans="19:69" x14ac:dyDescent="0.25">
      <c r="S65" s="14"/>
      <c r="T65" s="14"/>
      <c r="U65" s="14"/>
      <c r="V65" s="14"/>
      <c r="W65" s="14"/>
      <c r="X65" s="14"/>
      <c r="Y65" s="14"/>
      <c r="Z65" s="14"/>
      <c r="AA65" s="14"/>
      <c r="AB65" s="14"/>
      <c r="AG65" s="240"/>
      <c r="AH65" s="15" t="str">
        <f>UPPER('Datos proporcionados'!F66)</f>
        <v/>
      </c>
      <c r="AI65" s="16" t="str">
        <f>IF(AND($AH65=AI$58,'Datos proporcionados'!$H66=TRUE),$E$28/$D$28,"")</f>
        <v/>
      </c>
      <c r="AJ65" s="16" t="str">
        <f>IF(AND($AH65=AJ$58,'Datos proporcionados'!$H66=TRUE),$E$28/$D$28,"")</f>
        <v/>
      </c>
      <c r="AK65" s="16" t="str">
        <f>IF(AND($AH65=AK$58,'Datos proporcionados'!$H66=TRUE),$E$28/$D$28,"")</f>
        <v/>
      </c>
      <c r="AL65" s="16" t="str">
        <f>IF(AND($AH65=AL$58,'Datos proporcionados'!$H66=TRUE),$E$28/$D$28,"")</f>
        <v/>
      </c>
      <c r="AM65" s="16" t="str">
        <f>IF(AND($AH65=AM$58,'Datos proporcionados'!$H66=TRUE),$E$28/$D$28,"")</f>
        <v/>
      </c>
      <c r="AN65" s="16" t="str">
        <f>IF(AND($AH65=AN$58,'Datos proporcionados'!$H66=TRUE),$E$28/$D$28,"")</f>
        <v/>
      </c>
      <c r="AO65" s="16" t="str">
        <f>IF(AND($AH65=AO$58,'Datos proporcionados'!$H66=TRUE),$E$28/$D$28,"")</f>
        <v/>
      </c>
      <c r="AP65" s="16" t="str">
        <f>IF(AND($AH65=AP$58,'Datos proporcionados'!$H66=TRUE),$E$28/$D$28,"")</f>
        <v/>
      </c>
      <c r="AQ65" s="16" t="str">
        <f>IF(AND($AH65=AQ$58,'Datos proporcionados'!$H66=TRUE),$E$28/$D$28,"")</f>
        <v/>
      </c>
      <c r="AR65" s="16" t="str">
        <f>IF(AND($AH65=AR$58,'Datos proporcionados'!$H66=TRUE),$E$28/$D$28,"")</f>
        <v/>
      </c>
      <c r="AS65" s="16" t="str">
        <f>IF(AND($AH65=AS$58,'Datos proporcionados'!$H66=TRUE),$E$28/$D$28,"")</f>
        <v/>
      </c>
      <c r="AT65" s="16" t="str">
        <f>IF(AND($AH65=AT$58,'Datos proporcionados'!$H66=TRUE),$E$28/$D$28,"")</f>
        <v/>
      </c>
      <c r="AU65" s="16" t="str">
        <f>IF(AND($AH65=AU$58,'Datos proporcionados'!$H66=TRUE),$E$28/$D$28,"")</f>
        <v/>
      </c>
      <c r="AV65" s="16" t="str">
        <f>IF(AND($AH65=AV$58,'Datos proporcionados'!$H66=TRUE),$E$28/$D$28,"")</f>
        <v/>
      </c>
      <c r="AW65" s="16" t="str">
        <f>IF(AND($AH65=AW$58,'Datos proporcionados'!$H66=TRUE),$E$28/$D$28,"")</f>
        <v/>
      </c>
      <c r="AX65" s="16" t="str">
        <f>IF(AND($AH65=AX$58,'Datos proporcionados'!$H66=TRUE),$E$28/$D$28,"")</f>
        <v/>
      </c>
      <c r="AY65" s="16" t="str">
        <f>IF(AND($AH65=AY$58,'Datos proporcionados'!$H66=TRUE),$E$28/$D$28,"")</f>
        <v/>
      </c>
      <c r="AZ65" s="16" t="str">
        <f>IF(AND($AH65=AZ$58,'Datos proporcionados'!$H66=TRUE),$E$28/$D$28,"")</f>
        <v/>
      </c>
      <c r="BA65" s="16" t="str">
        <f>IF(AND($AH65=BA$58,'Datos proporcionados'!$H66=TRUE),$E$28/$D$28,"")</f>
        <v/>
      </c>
      <c r="BB65" s="16" t="str">
        <f>IF(AND($AH65=BB$58,'Datos proporcionados'!$H66=TRUE),$E$28/$D$28,"")</f>
        <v/>
      </c>
      <c r="BC65" s="16" t="str">
        <f>IF(AND($AH65=BC$58,'Datos proporcionados'!$H66=TRUE),$E$28/$D$28,"")</f>
        <v/>
      </c>
      <c r="BD65" s="16" t="str">
        <f>IF(AND($AH65=BD$58,'Datos proporcionados'!$H66=TRUE),$E$28/$D$28,"")</f>
        <v/>
      </c>
      <c r="BE65" s="16" t="str">
        <f>IF(AND($AH65=BE$58,'Datos proporcionados'!$H66=TRUE),$E$28/$D$28,"")</f>
        <v/>
      </c>
      <c r="BF65" s="16" t="str">
        <f>IF(AND($AH65=BF$58,'Datos proporcionados'!$H66=TRUE),$E$28/$D$28,"")</f>
        <v/>
      </c>
      <c r="BG65" s="16" t="str">
        <f>IF(AND($AH65=BG$58,'Datos proporcionados'!$H66=TRUE),$E$28/$D$28,"")</f>
        <v/>
      </c>
      <c r="BH65" s="16" t="str">
        <f>IF(AND($AH65=BH$58,'Datos proporcionados'!$H66=TRUE),$E$28/$D$28,"")</f>
        <v/>
      </c>
      <c r="BI65" s="16" t="str">
        <f>IF(AND($AH65=BI$58,'Datos proporcionados'!$H66=TRUE),$E$28/$D$28,"")</f>
        <v/>
      </c>
      <c r="BJ65" s="16" t="str">
        <f>IF(AND($AH65=BJ$58,'Datos proporcionados'!$H66=TRUE),$E$28/$D$28,"")</f>
        <v/>
      </c>
      <c r="BK65" s="16" t="str">
        <f>IF(AND($AH65=BK$58,'Datos proporcionados'!$H66=TRUE),$E$28/$D$28,"")</f>
        <v/>
      </c>
      <c r="BL65" s="16" t="str">
        <f>IF(AND($AH65=BL$58,'Datos proporcionados'!$H66=TRUE),$E$28/$D$28,"")</f>
        <v/>
      </c>
      <c r="BM65" s="16" t="str">
        <f>IF(AND($AH65=BM$58,'Datos proporcionados'!$H66=TRUE),$E$28/$D$28,"")</f>
        <v/>
      </c>
      <c r="BN65" s="16" t="str">
        <f>IF(AND($AH65=BN$58,'Datos proporcionados'!$H66=TRUE),$E$28/$D$28,"")</f>
        <v/>
      </c>
      <c r="BO65" s="16" t="str">
        <f>IF(AND($AH65=BO$58,'Datos proporcionados'!$H66=TRUE),$E$28/$D$28,"")</f>
        <v/>
      </c>
      <c r="BP65" s="16" t="str">
        <f>IF(AND($AH65=BP$58,'Datos proporcionados'!$H66=TRUE),$E$28/$D$28,"")</f>
        <v/>
      </c>
      <c r="BQ65" s="16" t="str">
        <f>IF(AND($AH65=BQ$58,'Datos proporcionados'!$H66=TRUE),$E$28/$D$28,"")</f>
        <v/>
      </c>
    </row>
    <row r="66" spans="19:69" x14ac:dyDescent="0.25">
      <c r="S66" s="14"/>
      <c r="T66" s="14"/>
      <c r="U66" s="14"/>
      <c r="V66" s="14"/>
      <c r="W66" s="14"/>
      <c r="X66" s="14"/>
      <c r="Y66" s="14"/>
      <c r="Z66" s="14"/>
      <c r="AA66" s="14"/>
      <c r="AB66" s="14"/>
      <c r="AG66" s="240"/>
      <c r="AH66" s="15" t="str">
        <f>UPPER('Datos proporcionados'!F67)</f>
        <v/>
      </c>
      <c r="AI66" s="16" t="str">
        <f>IF(AND($AH66=AI$58,'Datos proporcionados'!$H67=TRUE),$E$28/$D$28,"")</f>
        <v/>
      </c>
      <c r="AJ66" s="16" t="str">
        <f>IF(AND($AH66=AJ$58,'Datos proporcionados'!$H67=TRUE),$E$28/$D$28,"")</f>
        <v/>
      </c>
      <c r="AK66" s="16" t="str">
        <f>IF(AND($AH66=AK$58,'Datos proporcionados'!$H67=TRUE),$E$28/$D$28,"")</f>
        <v/>
      </c>
      <c r="AL66" s="16" t="str">
        <f>IF(AND($AH66=AL$58,'Datos proporcionados'!$H67=TRUE),$E$28/$D$28,"")</f>
        <v/>
      </c>
      <c r="AM66" s="16" t="str">
        <f>IF(AND($AH66=AM$58,'Datos proporcionados'!$H67=TRUE),$E$28/$D$28,"")</f>
        <v/>
      </c>
      <c r="AN66" s="16" t="str">
        <f>IF(AND($AH66=AN$58,'Datos proporcionados'!$H67=TRUE),$E$28/$D$28,"")</f>
        <v/>
      </c>
      <c r="AO66" s="16" t="str">
        <f>IF(AND($AH66=AO$58,'Datos proporcionados'!$H67=TRUE),$E$28/$D$28,"")</f>
        <v/>
      </c>
      <c r="AP66" s="16" t="str">
        <f>IF(AND($AH66=AP$58,'Datos proporcionados'!$H67=TRUE),$E$28/$D$28,"")</f>
        <v/>
      </c>
      <c r="AQ66" s="16" t="str">
        <f>IF(AND($AH66=AQ$58,'Datos proporcionados'!$H67=TRUE),$E$28/$D$28,"")</f>
        <v/>
      </c>
      <c r="AR66" s="16" t="str">
        <f>IF(AND($AH66=AR$58,'Datos proporcionados'!$H67=TRUE),$E$28/$D$28,"")</f>
        <v/>
      </c>
      <c r="AS66" s="16" t="str">
        <f>IF(AND($AH66=AS$58,'Datos proporcionados'!$H67=TRUE),$E$28/$D$28,"")</f>
        <v/>
      </c>
      <c r="AT66" s="16" t="str">
        <f>IF(AND($AH66=AT$58,'Datos proporcionados'!$H67=TRUE),$E$28/$D$28,"")</f>
        <v/>
      </c>
      <c r="AU66" s="16" t="str">
        <f>IF(AND($AH66=AU$58,'Datos proporcionados'!$H67=TRUE),$E$28/$D$28,"")</f>
        <v/>
      </c>
      <c r="AV66" s="16" t="str">
        <f>IF(AND($AH66=AV$58,'Datos proporcionados'!$H67=TRUE),$E$28/$D$28,"")</f>
        <v/>
      </c>
      <c r="AW66" s="16" t="str">
        <f>IF(AND($AH66=AW$58,'Datos proporcionados'!$H67=TRUE),$E$28/$D$28,"")</f>
        <v/>
      </c>
      <c r="AX66" s="16" t="str">
        <f>IF(AND($AH66=AX$58,'Datos proporcionados'!$H67=TRUE),$E$28/$D$28,"")</f>
        <v/>
      </c>
      <c r="AY66" s="16" t="str">
        <f>IF(AND($AH66=AY$58,'Datos proporcionados'!$H67=TRUE),$E$28/$D$28,"")</f>
        <v/>
      </c>
      <c r="AZ66" s="16" t="str">
        <f>IF(AND($AH66=AZ$58,'Datos proporcionados'!$H67=TRUE),$E$28/$D$28,"")</f>
        <v/>
      </c>
      <c r="BA66" s="16" t="str">
        <f>IF(AND($AH66=BA$58,'Datos proporcionados'!$H67=TRUE),$E$28/$D$28,"")</f>
        <v/>
      </c>
      <c r="BB66" s="16" t="str">
        <f>IF(AND($AH66=BB$58,'Datos proporcionados'!$H67=TRUE),$E$28/$D$28,"")</f>
        <v/>
      </c>
      <c r="BC66" s="16" t="str">
        <f>IF(AND($AH66=BC$58,'Datos proporcionados'!$H67=TRUE),$E$28/$D$28,"")</f>
        <v/>
      </c>
      <c r="BD66" s="16" t="str">
        <f>IF(AND($AH66=BD$58,'Datos proporcionados'!$H67=TRUE),$E$28/$D$28,"")</f>
        <v/>
      </c>
      <c r="BE66" s="16" t="str">
        <f>IF(AND($AH66=BE$58,'Datos proporcionados'!$H67=TRUE),$E$28/$D$28,"")</f>
        <v/>
      </c>
      <c r="BF66" s="16" t="str">
        <f>IF(AND($AH66=BF$58,'Datos proporcionados'!$H67=TRUE),$E$28/$D$28,"")</f>
        <v/>
      </c>
      <c r="BG66" s="16" t="str">
        <f>IF(AND($AH66=BG$58,'Datos proporcionados'!$H67=TRUE),$E$28/$D$28,"")</f>
        <v/>
      </c>
      <c r="BH66" s="16" t="str">
        <f>IF(AND($AH66=BH$58,'Datos proporcionados'!$H67=TRUE),$E$28/$D$28,"")</f>
        <v/>
      </c>
      <c r="BI66" s="16" t="str">
        <f>IF(AND($AH66=BI$58,'Datos proporcionados'!$H67=TRUE),$E$28/$D$28,"")</f>
        <v/>
      </c>
      <c r="BJ66" s="16" t="str">
        <f>IF(AND($AH66=BJ$58,'Datos proporcionados'!$H67=TRUE),$E$28/$D$28,"")</f>
        <v/>
      </c>
      <c r="BK66" s="16" t="str">
        <f>IF(AND($AH66=BK$58,'Datos proporcionados'!$H67=TRUE),$E$28/$D$28,"")</f>
        <v/>
      </c>
      <c r="BL66" s="16" t="str">
        <f>IF(AND($AH66=BL$58,'Datos proporcionados'!$H67=TRUE),$E$28/$D$28,"")</f>
        <v/>
      </c>
      <c r="BM66" s="16" t="str">
        <f>IF(AND($AH66=BM$58,'Datos proporcionados'!$H67=TRUE),$E$28/$D$28,"")</f>
        <v/>
      </c>
      <c r="BN66" s="16" t="str">
        <f>IF(AND($AH66=BN$58,'Datos proporcionados'!$H67=TRUE),$E$28/$D$28,"")</f>
        <v/>
      </c>
      <c r="BO66" s="16" t="str">
        <f>IF(AND($AH66=BO$58,'Datos proporcionados'!$H67=TRUE),$E$28/$D$28,"")</f>
        <v/>
      </c>
      <c r="BP66" s="16" t="str">
        <f>IF(AND($AH66=BP$58,'Datos proporcionados'!$H67=TRUE),$E$28/$D$28,"")</f>
        <v/>
      </c>
      <c r="BQ66" s="16" t="str">
        <f>IF(AND($AH66=BQ$58,'Datos proporcionados'!$H67=TRUE),$E$28/$D$28,"")</f>
        <v/>
      </c>
    </row>
    <row r="67" spans="19:69" x14ac:dyDescent="0.25">
      <c r="S67" s="14"/>
      <c r="T67" s="14"/>
      <c r="U67" s="14"/>
      <c r="V67" s="14"/>
      <c r="W67" s="14"/>
      <c r="X67" s="14"/>
      <c r="Y67" s="14"/>
      <c r="Z67" s="14"/>
      <c r="AA67" s="14"/>
      <c r="AB67" s="14"/>
      <c r="AG67" s="240"/>
      <c r="AH67" s="15" t="str">
        <f>UPPER('Datos proporcionados'!F68)</f>
        <v/>
      </c>
      <c r="AI67" s="16" t="str">
        <f>IF(AND($AH67=AI$58,'Datos proporcionados'!$H68=TRUE),$E$28/$D$28,"")</f>
        <v/>
      </c>
      <c r="AJ67" s="16" t="str">
        <f>IF(AND($AH67=AJ$58,'Datos proporcionados'!$H68=TRUE),$E$28/$D$28,"")</f>
        <v/>
      </c>
      <c r="AK67" s="16" t="str">
        <f>IF(AND($AH67=AK$58,'Datos proporcionados'!$H68=TRUE),$E$28/$D$28,"")</f>
        <v/>
      </c>
      <c r="AL67" s="16" t="str">
        <f>IF(AND($AH67=AL$58,'Datos proporcionados'!$H68=TRUE),$E$28/$D$28,"")</f>
        <v/>
      </c>
      <c r="AM67" s="16" t="str">
        <f>IF(AND($AH67=AM$58,'Datos proporcionados'!$H68=TRUE),$E$28/$D$28,"")</f>
        <v/>
      </c>
      <c r="AN67" s="16" t="str">
        <f>IF(AND($AH67=AN$58,'Datos proporcionados'!$H68=TRUE),$E$28/$D$28,"")</f>
        <v/>
      </c>
      <c r="AO67" s="16" t="str">
        <f>IF(AND($AH67=AO$58,'Datos proporcionados'!$H68=TRUE),$E$28/$D$28,"")</f>
        <v/>
      </c>
      <c r="AP67" s="16" t="str">
        <f>IF(AND($AH67=AP$58,'Datos proporcionados'!$H68=TRUE),$E$28/$D$28,"")</f>
        <v/>
      </c>
      <c r="AQ67" s="16" t="str">
        <f>IF(AND($AH67=AQ$58,'Datos proporcionados'!$H68=TRUE),$E$28/$D$28,"")</f>
        <v/>
      </c>
      <c r="AR67" s="16" t="str">
        <f>IF(AND($AH67=AR$58,'Datos proporcionados'!$H68=TRUE),$E$28/$D$28,"")</f>
        <v/>
      </c>
      <c r="AS67" s="16" t="str">
        <f>IF(AND($AH67=AS$58,'Datos proporcionados'!$H68=TRUE),$E$28/$D$28,"")</f>
        <v/>
      </c>
      <c r="AT67" s="16" t="str">
        <f>IF(AND($AH67=AT$58,'Datos proporcionados'!$H68=TRUE),$E$28/$D$28,"")</f>
        <v/>
      </c>
      <c r="AU67" s="16" t="str">
        <f>IF(AND($AH67=AU$58,'Datos proporcionados'!$H68=TRUE),$E$28/$D$28,"")</f>
        <v/>
      </c>
      <c r="AV67" s="16" t="str">
        <f>IF(AND($AH67=AV$58,'Datos proporcionados'!$H68=TRUE),$E$28/$D$28,"")</f>
        <v/>
      </c>
      <c r="AW67" s="16" t="str">
        <f>IF(AND($AH67=AW$58,'Datos proporcionados'!$H68=TRUE),$E$28/$D$28,"")</f>
        <v/>
      </c>
      <c r="AX67" s="16" t="str">
        <f>IF(AND($AH67=AX$58,'Datos proporcionados'!$H68=TRUE),$E$28/$D$28,"")</f>
        <v/>
      </c>
      <c r="AY67" s="16" t="str">
        <f>IF(AND($AH67=AY$58,'Datos proporcionados'!$H68=TRUE),$E$28/$D$28,"")</f>
        <v/>
      </c>
      <c r="AZ67" s="16" t="str">
        <f>IF(AND($AH67=AZ$58,'Datos proporcionados'!$H68=TRUE),$E$28/$D$28,"")</f>
        <v/>
      </c>
      <c r="BA67" s="16" t="str">
        <f>IF(AND($AH67=BA$58,'Datos proporcionados'!$H68=TRUE),$E$28/$D$28,"")</f>
        <v/>
      </c>
      <c r="BB67" s="16" t="str">
        <f>IF(AND($AH67=BB$58,'Datos proporcionados'!$H68=TRUE),$E$28/$D$28,"")</f>
        <v/>
      </c>
      <c r="BC67" s="16" t="str">
        <f>IF(AND($AH67=BC$58,'Datos proporcionados'!$H68=TRUE),$E$28/$D$28,"")</f>
        <v/>
      </c>
      <c r="BD67" s="16" t="str">
        <f>IF(AND($AH67=BD$58,'Datos proporcionados'!$H68=TRUE),$E$28/$D$28,"")</f>
        <v/>
      </c>
      <c r="BE67" s="16" t="str">
        <f>IF(AND($AH67=BE$58,'Datos proporcionados'!$H68=TRUE),$E$28/$D$28,"")</f>
        <v/>
      </c>
      <c r="BF67" s="16" t="str">
        <f>IF(AND($AH67=BF$58,'Datos proporcionados'!$H68=TRUE),$E$28/$D$28,"")</f>
        <v/>
      </c>
      <c r="BG67" s="16" t="str">
        <f>IF(AND($AH67=BG$58,'Datos proporcionados'!$H68=TRUE),$E$28/$D$28,"")</f>
        <v/>
      </c>
      <c r="BH67" s="16" t="str">
        <f>IF(AND($AH67=BH$58,'Datos proporcionados'!$H68=TRUE),$E$28/$D$28,"")</f>
        <v/>
      </c>
      <c r="BI67" s="16" t="str">
        <f>IF(AND($AH67=BI$58,'Datos proporcionados'!$H68=TRUE),$E$28/$D$28,"")</f>
        <v/>
      </c>
      <c r="BJ67" s="16" t="str">
        <f>IF(AND($AH67=BJ$58,'Datos proporcionados'!$H68=TRUE),$E$28/$D$28,"")</f>
        <v/>
      </c>
      <c r="BK67" s="16" t="str">
        <f>IF(AND($AH67=BK$58,'Datos proporcionados'!$H68=TRUE),$E$28/$D$28,"")</f>
        <v/>
      </c>
      <c r="BL67" s="16" t="str">
        <f>IF(AND($AH67=BL$58,'Datos proporcionados'!$H68=TRUE),$E$28/$D$28,"")</f>
        <v/>
      </c>
      <c r="BM67" s="16" t="str">
        <f>IF(AND($AH67=BM$58,'Datos proporcionados'!$H68=TRUE),$E$28/$D$28,"")</f>
        <v/>
      </c>
      <c r="BN67" s="16" t="str">
        <f>IF(AND($AH67=BN$58,'Datos proporcionados'!$H68=TRUE),$E$28/$D$28,"")</f>
        <v/>
      </c>
      <c r="BO67" s="16" t="str">
        <f>IF(AND($AH67=BO$58,'Datos proporcionados'!$H68=TRUE),$E$28/$D$28,"")</f>
        <v/>
      </c>
      <c r="BP67" s="16" t="str">
        <f>IF(AND($AH67=BP$58,'Datos proporcionados'!$H68=TRUE),$E$28/$D$28,"")</f>
        <v/>
      </c>
      <c r="BQ67" s="16" t="str">
        <f>IF(AND($AH67=BQ$58,'Datos proporcionados'!$H68=TRUE),$E$28/$D$28,"")</f>
        <v/>
      </c>
    </row>
    <row r="68" spans="19:69" x14ac:dyDescent="0.25">
      <c r="S68" s="14"/>
      <c r="T68" s="14"/>
      <c r="U68" s="14"/>
      <c r="V68" s="14"/>
      <c r="W68" s="14"/>
      <c r="X68" s="14"/>
      <c r="Y68" s="14"/>
      <c r="Z68" s="14"/>
      <c r="AA68" s="14"/>
      <c r="AB68" s="14"/>
      <c r="AG68" s="240"/>
      <c r="AH68" s="15" t="str">
        <f>UPPER('Datos proporcionados'!F69)</f>
        <v/>
      </c>
      <c r="AI68" s="16" t="str">
        <f>IF(AND($AH68=AI$58,'Datos proporcionados'!$H69=TRUE),$E$28/$D$28,"")</f>
        <v/>
      </c>
      <c r="AJ68" s="16" t="str">
        <f>IF(AND($AH68=AJ$58,'Datos proporcionados'!$H69=TRUE),$E$28/$D$28,"")</f>
        <v/>
      </c>
      <c r="AK68" s="16" t="str">
        <f>IF(AND($AH68=AK$58,'Datos proporcionados'!$H69=TRUE),$E$28/$D$28,"")</f>
        <v/>
      </c>
      <c r="AL68" s="16" t="str">
        <f>IF(AND($AH68=AL$58,'Datos proporcionados'!$H69=TRUE),$E$28/$D$28,"")</f>
        <v/>
      </c>
      <c r="AM68" s="16" t="str">
        <f>IF(AND($AH68=AM$58,'Datos proporcionados'!$H69=TRUE),$E$28/$D$28,"")</f>
        <v/>
      </c>
      <c r="AN68" s="16" t="str">
        <f>IF(AND($AH68=AN$58,'Datos proporcionados'!$H69=TRUE),$E$28/$D$28,"")</f>
        <v/>
      </c>
      <c r="AO68" s="16" t="str">
        <f>IF(AND($AH68=AO$58,'Datos proporcionados'!$H69=TRUE),$E$28/$D$28,"")</f>
        <v/>
      </c>
      <c r="AP68" s="16" t="str">
        <f>IF(AND($AH68=AP$58,'Datos proporcionados'!$H69=TRUE),$E$28/$D$28,"")</f>
        <v/>
      </c>
      <c r="AQ68" s="16" t="str">
        <f>IF(AND($AH68=AQ$58,'Datos proporcionados'!$H69=TRUE),$E$28/$D$28,"")</f>
        <v/>
      </c>
      <c r="AR68" s="16" t="str">
        <f>IF(AND($AH68=AR$58,'Datos proporcionados'!$H69=TRUE),$E$28/$D$28,"")</f>
        <v/>
      </c>
      <c r="AS68" s="16" t="str">
        <f>IF(AND($AH68=AS$58,'Datos proporcionados'!$H69=TRUE),$E$28/$D$28,"")</f>
        <v/>
      </c>
      <c r="AT68" s="16" t="str">
        <f>IF(AND($AH68=AT$58,'Datos proporcionados'!$H69=TRUE),$E$28/$D$28,"")</f>
        <v/>
      </c>
      <c r="AU68" s="16" t="str">
        <f>IF(AND($AH68=AU$58,'Datos proporcionados'!$H69=TRUE),$E$28/$D$28,"")</f>
        <v/>
      </c>
      <c r="AV68" s="16" t="str">
        <f>IF(AND($AH68=AV$58,'Datos proporcionados'!$H69=TRUE),$E$28/$D$28,"")</f>
        <v/>
      </c>
      <c r="AW68" s="16" t="str">
        <f>IF(AND($AH68=AW$58,'Datos proporcionados'!$H69=TRUE),$E$28/$D$28,"")</f>
        <v/>
      </c>
      <c r="AX68" s="16" t="str">
        <f>IF(AND($AH68=AX$58,'Datos proporcionados'!$H69=TRUE),$E$28/$D$28,"")</f>
        <v/>
      </c>
      <c r="AY68" s="16" t="str">
        <f>IF(AND($AH68=AY$58,'Datos proporcionados'!$H69=TRUE),$E$28/$D$28,"")</f>
        <v/>
      </c>
      <c r="AZ68" s="16" t="str">
        <f>IF(AND($AH68=AZ$58,'Datos proporcionados'!$H69=TRUE),$E$28/$D$28,"")</f>
        <v/>
      </c>
      <c r="BA68" s="16" t="str">
        <f>IF(AND($AH68=BA$58,'Datos proporcionados'!$H69=TRUE),$E$28/$D$28,"")</f>
        <v/>
      </c>
      <c r="BB68" s="16" t="str">
        <f>IF(AND($AH68=BB$58,'Datos proporcionados'!$H69=TRUE),$E$28/$D$28,"")</f>
        <v/>
      </c>
      <c r="BC68" s="16" t="str">
        <f>IF(AND($AH68=BC$58,'Datos proporcionados'!$H69=TRUE),$E$28/$D$28,"")</f>
        <v/>
      </c>
      <c r="BD68" s="16" t="str">
        <f>IF(AND($AH68=BD$58,'Datos proporcionados'!$H69=TRUE),$E$28/$D$28,"")</f>
        <v/>
      </c>
      <c r="BE68" s="16" t="str">
        <f>IF(AND($AH68=BE$58,'Datos proporcionados'!$H69=TRUE),$E$28/$D$28,"")</f>
        <v/>
      </c>
      <c r="BF68" s="16" t="str">
        <f>IF(AND($AH68=BF$58,'Datos proporcionados'!$H69=TRUE),$E$28/$D$28,"")</f>
        <v/>
      </c>
      <c r="BG68" s="16" t="str">
        <f>IF(AND($AH68=BG$58,'Datos proporcionados'!$H69=TRUE),$E$28/$D$28,"")</f>
        <v/>
      </c>
      <c r="BH68" s="16" t="str">
        <f>IF(AND($AH68=BH$58,'Datos proporcionados'!$H69=TRUE),$E$28/$D$28,"")</f>
        <v/>
      </c>
      <c r="BI68" s="16" t="str">
        <f>IF(AND($AH68=BI$58,'Datos proporcionados'!$H69=TRUE),$E$28/$D$28,"")</f>
        <v/>
      </c>
      <c r="BJ68" s="16" t="str">
        <f>IF(AND($AH68=BJ$58,'Datos proporcionados'!$H69=TRUE),$E$28/$D$28,"")</f>
        <v/>
      </c>
      <c r="BK68" s="16" t="str">
        <f>IF(AND($AH68=BK$58,'Datos proporcionados'!$H69=TRUE),$E$28/$D$28,"")</f>
        <v/>
      </c>
      <c r="BL68" s="16" t="str">
        <f>IF(AND($AH68=BL$58,'Datos proporcionados'!$H69=TRUE),$E$28/$D$28,"")</f>
        <v/>
      </c>
      <c r="BM68" s="16" t="str">
        <f>IF(AND($AH68=BM$58,'Datos proporcionados'!$H69=TRUE),$E$28/$D$28,"")</f>
        <v/>
      </c>
      <c r="BN68" s="16" t="str">
        <f>IF(AND($AH68=BN$58,'Datos proporcionados'!$H69=TRUE),$E$28/$D$28,"")</f>
        <v/>
      </c>
      <c r="BO68" s="16" t="str">
        <f>IF(AND($AH68=BO$58,'Datos proporcionados'!$H69=TRUE),$E$28/$D$28,"")</f>
        <v/>
      </c>
      <c r="BP68" s="16" t="str">
        <f>IF(AND($AH68=BP$58,'Datos proporcionados'!$H69=TRUE),$E$28/$D$28,"")</f>
        <v/>
      </c>
      <c r="BQ68" s="16" t="str">
        <f>IF(AND($AH68=BQ$58,'Datos proporcionados'!$H69=TRUE),$E$28/$D$28,"")</f>
        <v/>
      </c>
    </row>
    <row r="69" spans="19:69" x14ac:dyDescent="0.25">
      <c r="S69" s="14"/>
      <c r="T69" s="14"/>
      <c r="U69" s="14"/>
      <c r="V69" s="14"/>
      <c r="W69" s="14"/>
      <c r="X69" s="14"/>
      <c r="Y69" s="14"/>
      <c r="Z69" s="14"/>
      <c r="AA69" s="14"/>
      <c r="AB69" s="14"/>
      <c r="AG69" s="240" t="s">
        <v>87</v>
      </c>
      <c r="AH69" s="17" t="str">
        <f>UPPER('Datos proporcionados'!F71)</f>
        <v/>
      </c>
      <c r="AI69" s="19" t="str">
        <f>IF(AND($AH69=AI$58,$AE$29&gt;0,'Datos proporcionados'!$H71=TRUE),$E$29/$D$29,"")</f>
        <v/>
      </c>
      <c r="AJ69" s="19" t="str">
        <f>IF(AND($AH69=AJ$58,$AE$29&gt;0,'Datos proporcionados'!$H71=TRUE),$E$29/$D$29,"")</f>
        <v/>
      </c>
      <c r="AK69" s="19" t="str">
        <f>IF(AND($AH69=AK$58,$AE$29&gt;0,'Datos proporcionados'!$H71=TRUE),$E$29/$D$29,"")</f>
        <v/>
      </c>
      <c r="AL69" s="19" t="str">
        <f>IF(AND($AH69=AL$58,$AE$29&gt;0,'Datos proporcionados'!$H71=TRUE),$E$29/$D$29,"")</f>
        <v/>
      </c>
      <c r="AM69" s="19" t="str">
        <f>IF(AND($AH69=AM$58,$AE$29&gt;0,'Datos proporcionados'!$H71=TRUE),$E$29/$D$29,"")</f>
        <v/>
      </c>
      <c r="AN69" s="19" t="str">
        <f>IF(AND($AH69=AN$58,$AE$29&gt;0,'Datos proporcionados'!$H71=TRUE),$E$29/$D$29,"")</f>
        <v/>
      </c>
      <c r="AO69" s="19" t="str">
        <f>IF(AND($AH69=AO$58,$AE$29&gt;0,'Datos proporcionados'!$H71=TRUE),$E$29/$D$29,"")</f>
        <v/>
      </c>
      <c r="AP69" s="19" t="str">
        <f>IF(AND($AH69=AP$58,$AE$29&gt;0,'Datos proporcionados'!$H71=TRUE),$E$29/$D$29,"")</f>
        <v/>
      </c>
      <c r="AQ69" s="19" t="str">
        <f>IF(AND($AH69=AQ$58,$AE$29&gt;0,'Datos proporcionados'!$H71=TRUE),$E$29/$D$29,"")</f>
        <v/>
      </c>
      <c r="AR69" s="19" t="str">
        <f>IF(AND($AH69=AR$58,$AE$29&gt;0,'Datos proporcionados'!$H71=TRUE),$E$29/$D$29,"")</f>
        <v/>
      </c>
      <c r="AS69" s="19" t="str">
        <f>IF(AND($AH69=AS$58,$AE$29&gt;0,'Datos proporcionados'!$H71=TRUE),$E$29/$D$29,"")</f>
        <v/>
      </c>
      <c r="AT69" s="19" t="str">
        <f>IF(AND($AH69=AT$58,$AE$29&gt;0,'Datos proporcionados'!$H71=TRUE),$E$29/$D$29,"")</f>
        <v/>
      </c>
      <c r="AU69" s="19" t="str">
        <f>IF(AND($AH69=AU$58,$AE$29&gt;0,'Datos proporcionados'!$H71=TRUE),$E$29/$D$29,"")</f>
        <v/>
      </c>
      <c r="AV69" s="19" t="str">
        <f>IF(AND($AH69=AV$58,$AE$29&gt;0,'Datos proporcionados'!$H71=TRUE),$E$29/$D$29,"")</f>
        <v/>
      </c>
      <c r="AW69" s="19" t="str">
        <f>IF(AND($AH69=AW$58,$AE$29&gt;0,'Datos proporcionados'!$H71=TRUE),$E$29/$D$29,"")</f>
        <v/>
      </c>
      <c r="AX69" s="19" t="str">
        <f>IF(AND($AH69=AX$58,$AE$29&gt;0,'Datos proporcionados'!$H71=TRUE),$E$29/$D$29,"")</f>
        <v/>
      </c>
      <c r="AY69" s="19" t="str">
        <f>IF(AND($AH69=AY$58,$AE$29&gt;0,'Datos proporcionados'!$H71=TRUE),$E$29/$D$29,"")</f>
        <v/>
      </c>
      <c r="AZ69" s="19" t="str">
        <f>IF(AND($AH69=AZ$58,$AE$29&gt;0,'Datos proporcionados'!$H71=TRUE),$E$29/$D$29,"")</f>
        <v/>
      </c>
      <c r="BA69" s="19" t="str">
        <f>IF(AND($AH69=BA$58,$AE$29&gt;0,'Datos proporcionados'!$H71=TRUE),$E$29/$D$29,"")</f>
        <v/>
      </c>
      <c r="BB69" s="19" t="str">
        <f>IF(AND($AH69=BB$58,$AE$29&gt;0,'Datos proporcionados'!$H71=TRUE),$E$29/$D$29,"")</f>
        <v/>
      </c>
      <c r="BC69" s="19" t="str">
        <f>IF(AND($AH69=BC$58,$AE$29&gt;0,'Datos proporcionados'!$H71=TRUE),$E$29/$D$29,"")</f>
        <v/>
      </c>
      <c r="BD69" s="19" t="str">
        <f>IF(AND($AH69=BD$58,$AE$29&gt;0,'Datos proporcionados'!$H71=TRUE),$E$29/$D$29,"")</f>
        <v/>
      </c>
      <c r="BE69" s="19" t="str">
        <f>IF(AND($AH69=BE$58,$AE$29&gt;0,'Datos proporcionados'!$H71=TRUE),$E$29/$D$29,"")</f>
        <v/>
      </c>
      <c r="BF69" s="19" t="str">
        <f>IF(AND($AH69=BF$58,$AE$29&gt;0,'Datos proporcionados'!$H71=TRUE),$E$29/$D$29,"")</f>
        <v/>
      </c>
      <c r="BG69" s="19" t="str">
        <f>IF(AND($AH69=BG$58,$AE$29&gt;0,'Datos proporcionados'!$H71=TRUE),$E$29/$D$29,"")</f>
        <v/>
      </c>
      <c r="BH69" s="19" t="str">
        <f>IF(AND($AH69=BH$58,$AE$29&gt;0,'Datos proporcionados'!$H71=TRUE),$E$29/$D$29,"")</f>
        <v/>
      </c>
      <c r="BI69" s="19" t="str">
        <f>IF(AND($AH69=BI$58,$AE$29&gt;0,'Datos proporcionados'!$H71=TRUE),$E$29/$D$29,"")</f>
        <v/>
      </c>
      <c r="BJ69" s="19" t="str">
        <f>IF(AND($AH69=BJ$58,$AE$29&gt;0,'Datos proporcionados'!$H71=TRUE),$E$29/$D$29,"")</f>
        <v/>
      </c>
      <c r="BK69" s="19" t="str">
        <f>IF(AND($AH69=BK$58,$AE$29&gt;0,'Datos proporcionados'!$H71=TRUE),$E$29/$D$29,"")</f>
        <v/>
      </c>
      <c r="BL69" s="19" t="str">
        <f>IF(AND($AH69=BL$58,$AE$29&gt;0,'Datos proporcionados'!$H71=TRUE),$E$29/$D$29,"")</f>
        <v/>
      </c>
      <c r="BM69" s="19" t="str">
        <f>IF(AND($AH69=BM$58,$AE$29&gt;0,'Datos proporcionados'!$H71=TRUE),$E$29/$D$29,"")</f>
        <v/>
      </c>
      <c r="BN69" s="19" t="str">
        <f>IF(AND($AH69=BN$58,$AE$29&gt;0,'Datos proporcionados'!$H71=TRUE),$E$29/$D$29,"")</f>
        <v/>
      </c>
      <c r="BO69" s="19" t="str">
        <f>IF(AND($AH69=BO$58,$AE$29&gt;0,'Datos proporcionados'!$H71=TRUE),$E$29/$D$29,"")</f>
        <v/>
      </c>
      <c r="BP69" s="19" t="str">
        <f>IF(AND($AH69=BP$58,$AE$29&gt;0,'Datos proporcionados'!$H71=TRUE),$E$29/$D$29,"")</f>
        <v/>
      </c>
      <c r="BQ69" s="19" t="str">
        <f>IF(AND($AH69=BQ$58,$AE$29&gt;0,'Datos proporcionados'!$H71=TRUE),$E$29/$D$29,"")</f>
        <v/>
      </c>
    </row>
    <row r="70" spans="19:69" x14ac:dyDescent="0.25">
      <c r="S70" s="14"/>
      <c r="T70" s="14"/>
      <c r="U70" s="14"/>
      <c r="V70" s="14"/>
      <c r="W70" s="14"/>
      <c r="X70" s="14"/>
      <c r="Y70" s="14"/>
      <c r="Z70" s="14"/>
      <c r="AA70" s="14"/>
      <c r="AB70" s="14"/>
      <c r="AG70" s="240"/>
      <c r="AH70" s="17" t="str">
        <f>UPPER('Datos proporcionados'!F72)</f>
        <v/>
      </c>
      <c r="AI70" s="19" t="str">
        <f>IF(AND($AH70=AI$58,$AE$29&gt;0,'Datos proporcionados'!$H72=TRUE),$E$29/$D$29,"")</f>
        <v/>
      </c>
      <c r="AJ70" s="19" t="str">
        <f>IF(AND($AH70=AJ$58,$AE$29&gt;0,'Datos proporcionados'!$H72=TRUE),$E$29/$D$29,"")</f>
        <v/>
      </c>
      <c r="AK70" s="19" t="str">
        <f>IF(AND($AH70=AK$58,$AE$29&gt;0,'Datos proporcionados'!$H72=TRUE),$E$29/$D$29,"")</f>
        <v/>
      </c>
      <c r="AL70" s="19" t="str">
        <f>IF(AND($AH70=AL$58,$AE$29&gt;0,'Datos proporcionados'!$H72=TRUE),$E$29/$D$29,"")</f>
        <v/>
      </c>
      <c r="AM70" s="19" t="str">
        <f>IF(AND($AH70=AM$58,$AE$29&gt;0,'Datos proporcionados'!$H72=TRUE),$E$29/$D$29,"")</f>
        <v/>
      </c>
      <c r="AN70" s="19" t="str">
        <f>IF(AND($AH70=AN$58,$AE$29&gt;0,'Datos proporcionados'!$H72=TRUE),$E$29/$D$29,"")</f>
        <v/>
      </c>
      <c r="AO70" s="19" t="str">
        <f>IF(AND($AH70=AO$58,$AE$29&gt;0,'Datos proporcionados'!$H72=TRUE),$E$29/$D$29,"")</f>
        <v/>
      </c>
      <c r="AP70" s="19" t="str">
        <f>IF(AND($AH70=AP$58,$AE$29&gt;0,'Datos proporcionados'!$H72=TRUE),$E$29/$D$29,"")</f>
        <v/>
      </c>
      <c r="AQ70" s="19" t="str">
        <f>IF(AND($AH70=AQ$58,$AE$29&gt;0,'Datos proporcionados'!$H72=TRUE),$E$29/$D$29,"")</f>
        <v/>
      </c>
      <c r="AR70" s="19" t="str">
        <f>IF(AND($AH70=AR$58,$AE$29&gt;0,'Datos proporcionados'!$H72=TRUE),$E$29/$D$29,"")</f>
        <v/>
      </c>
      <c r="AS70" s="19" t="str">
        <f>IF(AND($AH70=AS$58,$AE$29&gt;0,'Datos proporcionados'!$H72=TRUE),$E$29/$D$29,"")</f>
        <v/>
      </c>
      <c r="AT70" s="19" t="str">
        <f>IF(AND($AH70=AT$58,$AE$29&gt;0,'Datos proporcionados'!$H72=TRUE),$E$29/$D$29,"")</f>
        <v/>
      </c>
      <c r="AU70" s="19" t="str">
        <f>IF(AND($AH70=AU$58,$AE$29&gt;0,'Datos proporcionados'!$H72=TRUE),$E$29/$D$29,"")</f>
        <v/>
      </c>
      <c r="AV70" s="19" t="str">
        <f>IF(AND($AH70=AV$58,$AE$29&gt;0,'Datos proporcionados'!$H72=TRUE),$E$29/$D$29,"")</f>
        <v/>
      </c>
      <c r="AW70" s="19" t="str">
        <f>IF(AND($AH70=AW$58,$AE$29&gt;0,'Datos proporcionados'!$H72=TRUE),$E$29/$D$29,"")</f>
        <v/>
      </c>
      <c r="AX70" s="19" t="str">
        <f>IF(AND($AH70=AX$58,$AE$29&gt;0,'Datos proporcionados'!$H72=TRUE),$E$29/$D$29,"")</f>
        <v/>
      </c>
      <c r="AY70" s="19" t="str">
        <f>IF(AND($AH70=AY$58,$AE$29&gt;0,'Datos proporcionados'!$H72=TRUE),$E$29/$D$29,"")</f>
        <v/>
      </c>
      <c r="AZ70" s="19" t="str">
        <f>IF(AND($AH70=AZ$58,$AE$29&gt;0,'Datos proporcionados'!$H72=TRUE),$E$29/$D$29,"")</f>
        <v/>
      </c>
      <c r="BA70" s="19" t="str">
        <f>IF(AND($AH70=BA$58,$AE$29&gt;0,'Datos proporcionados'!$H72=TRUE),$E$29/$D$29,"")</f>
        <v/>
      </c>
      <c r="BB70" s="19" t="str">
        <f>IF(AND($AH70=BB$58,$AE$29&gt;0,'Datos proporcionados'!$H72=TRUE),$E$29/$D$29,"")</f>
        <v/>
      </c>
      <c r="BC70" s="19" t="str">
        <f>IF(AND($AH70=BC$58,$AE$29&gt;0,'Datos proporcionados'!$H72=TRUE),$E$29/$D$29,"")</f>
        <v/>
      </c>
      <c r="BD70" s="19" t="str">
        <f>IF(AND($AH70=BD$58,$AE$29&gt;0,'Datos proporcionados'!$H72=TRUE),$E$29/$D$29,"")</f>
        <v/>
      </c>
      <c r="BE70" s="19" t="str">
        <f>IF(AND($AH70=BE$58,$AE$29&gt;0,'Datos proporcionados'!$H72=TRUE),$E$29/$D$29,"")</f>
        <v/>
      </c>
      <c r="BF70" s="19" t="str">
        <f>IF(AND($AH70=BF$58,$AE$29&gt;0,'Datos proporcionados'!$H72=TRUE),$E$29/$D$29,"")</f>
        <v/>
      </c>
      <c r="BG70" s="19" t="str">
        <f>IF(AND($AH70=BG$58,$AE$29&gt;0,'Datos proporcionados'!$H72=TRUE),$E$29/$D$29,"")</f>
        <v/>
      </c>
      <c r="BH70" s="19" t="str">
        <f>IF(AND($AH70=BH$58,$AE$29&gt;0,'Datos proporcionados'!$H72=TRUE),$E$29/$D$29,"")</f>
        <v/>
      </c>
      <c r="BI70" s="19" t="str">
        <f>IF(AND($AH70=BI$58,$AE$29&gt;0,'Datos proporcionados'!$H72=TRUE),$E$29/$D$29,"")</f>
        <v/>
      </c>
      <c r="BJ70" s="19" t="str">
        <f>IF(AND($AH70=BJ$58,$AE$29&gt;0,'Datos proporcionados'!$H72=TRUE),$E$29/$D$29,"")</f>
        <v/>
      </c>
      <c r="BK70" s="19" t="str">
        <f>IF(AND($AH70=BK$58,$AE$29&gt;0,'Datos proporcionados'!$H72=TRUE),$E$29/$D$29,"")</f>
        <v/>
      </c>
      <c r="BL70" s="19" t="str">
        <f>IF(AND($AH70=BL$58,$AE$29&gt;0,'Datos proporcionados'!$H72=TRUE),$E$29/$D$29,"")</f>
        <v/>
      </c>
      <c r="BM70" s="19" t="str">
        <f>IF(AND($AH70=BM$58,$AE$29&gt;0,'Datos proporcionados'!$H72=TRUE),$E$29/$D$29,"")</f>
        <v/>
      </c>
      <c r="BN70" s="19" t="str">
        <f>IF(AND($AH70=BN$58,$AE$29&gt;0,'Datos proporcionados'!$H72=TRUE),$E$29/$D$29,"")</f>
        <v/>
      </c>
      <c r="BO70" s="19" t="str">
        <f>IF(AND($AH70=BO$58,$AE$29&gt;0,'Datos proporcionados'!$H72=TRUE),$E$29/$D$29,"")</f>
        <v/>
      </c>
      <c r="BP70" s="19" t="str">
        <f>IF(AND($AH70=BP$58,$AE$29&gt;0,'Datos proporcionados'!$H72=TRUE),$E$29/$D$29,"")</f>
        <v/>
      </c>
      <c r="BQ70" s="19" t="str">
        <f>IF(AND($AH70=BQ$58,$AE$29&gt;0,'Datos proporcionados'!$H72=TRUE),$E$29/$D$29,"")</f>
        <v/>
      </c>
    </row>
    <row r="71" spans="19:69" x14ac:dyDescent="0.25">
      <c r="S71" s="14"/>
      <c r="T71" s="14"/>
      <c r="U71" s="14"/>
      <c r="V71" s="14"/>
      <c r="W71" s="14"/>
      <c r="X71" s="14"/>
      <c r="Y71" s="14"/>
      <c r="Z71" s="14"/>
      <c r="AA71" s="14"/>
      <c r="AB71" s="14"/>
      <c r="AG71" s="240"/>
      <c r="AH71" s="17" t="str">
        <f>UPPER('Datos proporcionados'!F73)</f>
        <v/>
      </c>
      <c r="AI71" s="19" t="str">
        <f>IF(AND($AH71=AI$58,$AE$29&gt;0,'Datos proporcionados'!$H73=TRUE),$E$29/$D$29,"")</f>
        <v/>
      </c>
      <c r="AJ71" s="19" t="str">
        <f>IF(AND($AH71=AJ$58,$AE$29&gt;0,'Datos proporcionados'!$H73=TRUE),$E$29/$D$29,"")</f>
        <v/>
      </c>
      <c r="AK71" s="19" t="str">
        <f>IF(AND($AH71=AK$58,$AE$29&gt;0,'Datos proporcionados'!$H73=TRUE),$E$29/$D$29,"")</f>
        <v/>
      </c>
      <c r="AL71" s="19" t="str">
        <f>IF(AND($AH71=AL$58,$AE$29&gt;0,'Datos proporcionados'!$H73=TRUE),$E$29/$D$29,"")</f>
        <v/>
      </c>
      <c r="AM71" s="19" t="str">
        <f>IF(AND($AH71=AM$58,$AE$29&gt;0,'Datos proporcionados'!$H73=TRUE),$E$29/$D$29,"")</f>
        <v/>
      </c>
      <c r="AN71" s="19" t="str">
        <f>IF(AND($AH71=AN$58,$AE$29&gt;0,'Datos proporcionados'!$H73=TRUE),$E$29/$D$29,"")</f>
        <v/>
      </c>
      <c r="AO71" s="19" t="str">
        <f>IF(AND($AH71=AO$58,$AE$29&gt;0,'Datos proporcionados'!$H73=TRUE),$E$29/$D$29,"")</f>
        <v/>
      </c>
      <c r="AP71" s="19" t="str">
        <f>IF(AND($AH71=AP$58,$AE$29&gt;0,'Datos proporcionados'!$H73=TRUE),$E$29/$D$29,"")</f>
        <v/>
      </c>
      <c r="AQ71" s="19" t="str">
        <f>IF(AND($AH71=AQ$58,$AE$29&gt;0,'Datos proporcionados'!$H73=TRUE),$E$29/$D$29,"")</f>
        <v/>
      </c>
      <c r="AR71" s="19" t="str">
        <f>IF(AND($AH71=AR$58,$AE$29&gt;0,'Datos proporcionados'!$H73=TRUE),$E$29/$D$29,"")</f>
        <v/>
      </c>
      <c r="AS71" s="19" t="str">
        <f>IF(AND($AH71=AS$58,$AE$29&gt;0,'Datos proporcionados'!$H73=TRUE),$E$29/$D$29,"")</f>
        <v/>
      </c>
      <c r="AT71" s="19" t="str">
        <f>IF(AND($AH71=AT$58,$AE$29&gt;0,'Datos proporcionados'!$H73=TRUE),$E$29/$D$29,"")</f>
        <v/>
      </c>
      <c r="AU71" s="19" t="str">
        <f>IF(AND($AH71=AU$58,$AE$29&gt;0,'Datos proporcionados'!$H73=TRUE),$E$29/$D$29,"")</f>
        <v/>
      </c>
      <c r="AV71" s="19" t="str">
        <f>IF(AND($AH71=AV$58,$AE$29&gt;0,'Datos proporcionados'!$H73=TRUE),$E$29/$D$29,"")</f>
        <v/>
      </c>
      <c r="AW71" s="19" t="str">
        <f>IF(AND($AH71=AW$58,$AE$29&gt;0,'Datos proporcionados'!$H73=TRUE),$E$29/$D$29,"")</f>
        <v/>
      </c>
      <c r="AX71" s="19" t="str">
        <f>IF(AND($AH71=AX$58,$AE$29&gt;0,'Datos proporcionados'!$H73=TRUE),$E$29/$D$29,"")</f>
        <v/>
      </c>
      <c r="AY71" s="19" t="str">
        <f>IF(AND($AH71=AY$58,$AE$29&gt;0,'Datos proporcionados'!$H73=TRUE),$E$29/$D$29,"")</f>
        <v/>
      </c>
      <c r="AZ71" s="19" t="str">
        <f>IF(AND($AH71=AZ$58,$AE$29&gt;0,'Datos proporcionados'!$H73=TRUE),$E$29/$D$29,"")</f>
        <v/>
      </c>
      <c r="BA71" s="19" t="str">
        <f>IF(AND($AH71=BA$58,$AE$29&gt;0,'Datos proporcionados'!$H73=TRUE),$E$29/$D$29,"")</f>
        <v/>
      </c>
      <c r="BB71" s="19" t="str">
        <f>IF(AND($AH71=BB$58,$AE$29&gt;0,'Datos proporcionados'!$H73=TRUE),$E$29/$D$29,"")</f>
        <v/>
      </c>
      <c r="BC71" s="19" t="str">
        <f>IF(AND($AH71=BC$58,$AE$29&gt;0,'Datos proporcionados'!$H73=TRUE),$E$29/$D$29,"")</f>
        <v/>
      </c>
      <c r="BD71" s="19" t="str">
        <f>IF(AND($AH71=BD$58,$AE$29&gt;0,'Datos proporcionados'!$H73=TRUE),$E$29/$D$29,"")</f>
        <v/>
      </c>
      <c r="BE71" s="19" t="str">
        <f>IF(AND($AH71=BE$58,$AE$29&gt;0,'Datos proporcionados'!$H73=TRUE),$E$29/$D$29,"")</f>
        <v/>
      </c>
      <c r="BF71" s="19" t="str">
        <f>IF(AND($AH71=BF$58,$AE$29&gt;0,'Datos proporcionados'!$H73=TRUE),$E$29/$D$29,"")</f>
        <v/>
      </c>
      <c r="BG71" s="19" t="str">
        <f>IF(AND($AH71=BG$58,$AE$29&gt;0,'Datos proporcionados'!$H73=TRUE),$E$29/$D$29,"")</f>
        <v/>
      </c>
      <c r="BH71" s="19" t="str">
        <f>IF(AND($AH71=BH$58,$AE$29&gt;0,'Datos proporcionados'!$H73=TRUE),$E$29/$D$29,"")</f>
        <v/>
      </c>
      <c r="BI71" s="19" t="str">
        <f>IF(AND($AH71=BI$58,$AE$29&gt;0,'Datos proporcionados'!$H73=TRUE),$E$29/$D$29,"")</f>
        <v/>
      </c>
      <c r="BJ71" s="19" t="str">
        <f>IF(AND($AH71=BJ$58,$AE$29&gt;0,'Datos proporcionados'!$H73=TRUE),$E$29/$D$29,"")</f>
        <v/>
      </c>
      <c r="BK71" s="19" t="str">
        <f>IF(AND($AH71=BK$58,$AE$29&gt;0,'Datos proporcionados'!$H73=TRUE),$E$29/$D$29,"")</f>
        <v/>
      </c>
      <c r="BL71" s="19" t="str">
        <f>IF(AND($AH71=BL$58,$AE$29&gt;0,'Datos proporcionados'!$H73=TRUE),$E$29/$D$29,"")</f>
        <v/>
      </c>
      <c r="BM71" s="19" t="str">
        <f>IF(AND($AH71=BM$58,$AE$29&gt;0,'Datos proporcionados'!$H73=TRUE),$E$29/$D$29,"")</f>
        <v/>
      </c>
      <c r="BN71" s="19" t="str">
        <f>IF(AND($AH71=BN$58,$AE$29&gt;0,'Datos proporcionados'!$H73=TRUE),$E$29/$D$29,"")</f>
        <v/>
      </c>
      <c r="BO71" s="19" t="str">
        <f>IF(AND($AH71=BO$58,$AE$29&gt;0,'Datos proporcionados'!$H73=TRUE),$E$29/$D$29,"")</f>
        <v/>
      </c>
      <c r="BP71" s="19" t="str">
        <f>IF(AND($AH71=BP$58,$AE$29&gt;0,'Datos proporcionados'!$H73=TRUE),$E$29/$D$29,"")</f>
        <v/>
      </c>
      <c r="BQ71" s="19" t="str">
        <f>IF(AND($AH71=BQ$58,$AE$29&gt;0,'Datos proporcionados'!$H73=TRUE),$E$29/$D$29,"")</f>
        <v/>
      </c>
    </row>
    <row r="72" spans="19:69" x14ac:dyDescent="0.25">
      <c r="S72" s="14"/>
      <c r="T72" s="14"/>
      <c r="U72" s="14"/>
      <c r="V72" s="14"/>
      <c r="W72" s="14"/>
      <c r="X72" s="14"/>
      <c r="Y72" s="14"/>
      <c r="Z72" s="14"/>
      <c r="AA72" s="14"/>
      <c r="AB72" s="14"/>
      <c r="AG72" s="240"/>
      <c r="AH72" s="17" t="str">
        <f>UPPER('Datos proporcionados'!F74)</f>
        <v/>
      </c>
      <c r="AI72" s="19" t="str">
        <f>IF(AND($AH72=AI$58,$AE$29&gt;0,'Datos proporcionados'!$H74=TRUE),$E$29/$D$29,"")</f>
        <v/>
      </c>
      <c r="AJ72" s="19" t="str">
        <f>IF(AND($AH72=AJ$58,$AE$29&gt;0,'Datos proporcionados'!$H74=TRUE),$E$29/$D$29,"")</f>
        <v/>
      </c>
      <c r="AK72" s="19" t="str">
        <f>IF(AND($AH72=AK$58,$AE$29&gt;0,'Datos proporcionados'!$H74=TRUE),$E$29/$D$29,"")</f>
        <v/>
      </c>
      <c r="AL72" s="19" t="str">
        <f>IF(AND($AH72=AL$58,$AE$29&gt;0,'Datos proporcionados'!$H74=TRUE),$E$29/$D$29,"")</f>
        <v/>
      </c>
      <c r="AM72" s="19" t="str">
        <f>IF(AND($AH72=AM$58,$AE$29&gt;0,'Datos proporcionados'!$H74=TRUE),$E$29/$D$29,"")</f>
        <v/>
      </c>
      <c r="AN72" s="19" t="str">
        <f>IF(AND($AH72=AN$58,$AE$29&gt;0,'Datos proporcionados'!$H74=TRUE),$E$29/$D$29,"")</f>
        <v/>
      </c>
      <c r="AO72" s="19" t="str">
        <f>IF(AND($AH72=AO$58,$AE$29&gt;0,'Datos proporcionados'!$H74=TRUE),$E$29/$D$29,"")</f>
        <v/>
      </c>
      <c r="AP72" s="19" t="str">
        <f>IF(AND($AH72=AP$58,$AE$29&gt;0,'Datos proporcionados'!$H74=TRUE),$E$29/$D$29,"")</f>
        <v/>
      </c>
      <c r="AQ72" s="19" t="str">
        <f>IF(AND($AH72=AQ$58,$AE$29&gt;0,'Datos proporcionados'!$H74=TRUE),$E$29/$D$29,"")</f>
        <v/>
      </c>
      <c r="AR72" s="19" t="str">
        <f>IF(AND($AH72=AR$58,$AE$29&gt;0,'Datos proporcionados'!$H74=TRUE),$E$29/$D$29,"")</f>
        <v/>
      </c>
      <c r="AS72" s="19" t="str">
        <f>IF(AND($AH72=AS$58,$AE$29&gt;0,'Datos proporcionados'!$H74=TRUE),$E$29/$D$29,"")</f>
        <v/>
      </c>
      <c r="AT72" s="19" t="str">
        <f>IF(AND($AH72=AT$58,$AE$29&gt;0,'Datos proporcionados'!$H74=TRUE),$E$29/$D$29,"")</f>
        <v/>
      </c>
      <c r="AU72" s="19" t="str">
        <f>IF(AND($AH72=AU$58,$AE$29&gt;0,'Datos proporcionados'!$H74=TRUE),$E$29/$D$29,"")</f>
        <v/>
      </c>
      <c r="AV72" s="19" t="str">
        <f>IF(AND($AH72=AV$58,$AE$29&gt;0,'Datos proporcionados'!$H74=TRUE),$E$29/$D$29,"")</f>
        <v/>
      </c>
      <c r="AW72" s="19" t="str">
        <f>IF(AND($AH72=AW$58,$AE$29&gt;0,'Datos proporcionados'!$H74=TRUE),$E$29/$D$29,"")</f>
        <v/>
      </c>
      <c r="AX72" s="19" t="str">
        <f>IF(AND($AH72=AX$58,$AE$29&gt;0,'Datos proporcionados'!$H74=TRUE),$E$29/$D$29,"")</f>
        <v/>
      </c>
      <c r="AY72" s="19" t="str">
        <f>IF(AND($AH72=AY$58,$AE$29&gt;0,'Datos proporcionados'!$H74=TRUE),$E$29/$D$29,"")</f>
        <v/>
      </c>
      <c r="AZ72" s="19" t="str">
        <f>IF(AND($AH72=AZ$58,$AE$29&gt;0,'Datos proporcionados'!$H74=TRUE),$E$29/$D$29,"")</f>
        <v/>
      </c>
      <c r="BA72" s="19" t="str">
        <f>IF(AND($AH72=BA$58,$AE$29&gt;0,'Datos proporcionados'!$H74=TRUE),$E$29/$D$29,"")</f>
        <v/>
      </c>
      <c r="BB72" s="19" t="str">
        <f>IF(AND($AH72=BB$58,$AE$29&gt;0,'Datos proporcionados'!$H74=TRUE),$E$29/$D$29,"")</f>
        <v/>
      </c>
      <c r="BC72" s="19" t="str">
        <f>IF(AND($AH72=BC$58,$AE$29&gt;0,'Datos proporcionados'!$H74=TRUE),$E$29/$D$29,"")</f>
        <v/>
      </c>
      <c r="BD72" s="19" t="str">
        <f>IF(AND($AH72=BD$58,$AE$29&gt;0,'Datos proporcionados'!$H74=TRUE),$E$29/$D$29,"")</f>
        <v/>
      </c>
      <c r="BE72" s="19" t="str">
        <f>IF(AND($AH72=BE$58,$AE$29&gt;0,'Datos proporcionados'!$H74=TRUE),$E$29/$D$29,"")</f>
        <v/>
      </c>
      <c r="BF72" s="19" t="str">
        <f>IF(AND($AH72=BF$58,$AE$29&gt;0,'Datos proporcionados'!$H74=TRUE),$E$29/$D$29,"")</f>
        <v/>
      </c>
      <c r="BG72" s="19" t="str">
        <f>IF(AND($AH72=BG$58,$AE$29&gt;0,'Datos proporcionados'!$H74=TRUE),$E$29/$D$29,"")</f>
        <v/>
      </c>
      <c r="BH72" s="19" t="str">
        <f>IF(AND($AH72=BH$58,$AE$29&gt;0,'Datos proporcionados'!$H74=TRUE),$E$29/$D$29,"")</f>
        <v/>
      </c>
      <c r="BI72" s="19" t="str">
        <f>IF(AND($AH72=BI$58,$AE$29&gt;0,'Datos proporcionados'!$H74=TRUE),$E$29/$D$29,"")</f>
        <v/>
      </c>
      <c r="BJ72" s="19" t="str">
        <f>IF(AND($AH72=BJ$58,$AE$29&gt;0,'Datos proporcionados'!$H74=TRUE),$E$29/$D$29,"")</f>
        <v/>
      </c>
      <c r="BK72" s="19" t="str">
        <f>IF(AND($AH72=BK$58,$AE$29&gt;0,'Datos proporcionados'!$H74=TRUE),$E$29/$D$29,"")</f>
        <v/>
      </c>
      <c r="BL72" s="19" t="str">
        <f>IF(AND($AH72=BL$58,$AE$29&gt;0,'Datos proporcionados'!$H74=TRUE),$E$29/$D$29,"")</f>
        <v/>
      </c>
      <c r="BM72" s="19" t="str">
        <f>IF(AND($AH72=BM$58,$AE$29&gt;0,'Datos proporcionados'!$H74=TRUE),$E$29/$D$29,"")</f>
        <v/>
      </c>
      <c r="BN72" s="19" t="str">
        <f>IF(AND($AH72=BN$58,$AE$29&gt;0,'Datos proporcionados'!$H74=TRUE),$E$29/$D$29,"")</f>
        <v/>
      </c>
      <c r="BO72" s="19" t="str">
        <f>IF(AND($AH72=BO$58,$AE$29&gt;0,'Datos proporcionados'!$H74=TRUE),$E$29/$D$29,"")</f>
        <v/>
      </c>
      <c r="BP72" s="19" t="str">
        <f>IF(AND($AH72=BP$58,$AE$29&gt;0,'Datos proporcionados'!$H74=TRUE),$E$29/$D$29,"")</f>
        <v/>
      </c>
      <c r="BQ72" s="19" t="str">
        <f>IF(AND($AH72=BQ$58,$AE$29&gt;0,'Datos proporcionados'!$H74=TRUE),$E$29/$D$29,"")</f>
        <v/>
      </c>
    </row>
    <row r="73" spans="19:69" x14ac:dyDescent="0.25">
      <c r="S73" s="14"/>
      <c r="T73" s="14"/>
      <c r="U73" s="14"/>
      <c r="V73" s="14"/>
      <c r="W73" s="14"/>
      <c r="X73" s="14"/>
      <c r="Y73" s="14"/>
      <c r="Z73" s="14"/>
      <c r="AA73" s="14"/>
      <c r="AB73" s="14"/>
      <c r="AG73" s="240"/>
      <c r="AH73" s="17" t="str">
        <f>UPPER('Datos proporcionados'!F75)</f>
        <v/>
      </c>
      <c r="AI73" s="19" t="str">
        <f>IF(AND($AH73=AI$58,$AE$29&gt;0,'Datos proporcionados'!$H75=TRUE),$E$29/$D$29,"")</f>
        <v/>
      </c>
      <c r="AJ73" s="19" t="str">
        <f>IF(AND($AH73=AJ$58,$AE$29&gt;0,'Datos proporcionados'!$H75=TRUE),$E$29/$D$29,"")</f>
        <v/>
      </c>
      <c r="AK73" s="19" t="str">
        <f>IF(AND($AH73=AK$58,$AE$29&gt;0,'Datos proporcionados'!$H75=TRUE),$E$29/$D$29,"")</f>
        <v/>
      </c>
      <c r="AL73" s="19" t="str">
        <f>IF(AND($AH73=AL$58,$AE$29&gt;0,'Datos proporcionados'!$H75=TRUE),$E$29/$D$29,"")</f>
        <v/>
      </c>
      <c r="AM73" s="19" t="str">
        <f>IF(AND($AH73=AM$58,$AE$29&gt;0,'Datos proporcionados'!$H75=TRUE),$E$29/$D$29,"")</f>
        <v/>
      </c>
      <c r="AN73" s="19" t="str">
        <f>IF(AND($AH73=AN$58,$AE$29&gt;0,'Datos proporcionados'!$H75=TRUE),$E$29/$D$29,"")</f>
        <v/>
      </c>
      <c r="AO73" s="19" t="str">
        <f>IF(AND($AH73=AO$58,$AE$29&gt;0,'Datos proporcionados'!$H75=TRUE),$E$29/$D$29,"")</f>
        <v/>
      </c>
      <c r="AP73" s="19" t="str">
        <f>IF(AND($AH73=AP$58,$AE$29&gt;0,'Datos proporcionados'!$H75=TRUE),$E$29/$D$29,"")</f>
        <v/>
      </c>
      <c r="AQ73" s="19" t="str">
        <f>IF(AND($AH73=AQ$58,$AE$29&gt;0,'Datos proporcionados'!$H75=TRUE),$E$29/$D$29,"")</f>
        <v/>
      </c>
      <c r="AR73" s="19" t="str">
        <f>IF(AND($AH73=AR$58,$AE$29&gt;0,'Datos proporcionados'!$H75=TRUE),$E$29/$D$29,"")</f>
        <v/>
      </c>
      <c r="AS73" s="19" t="str">
        <f>IF(AND($AH73=AS$58,$AE$29&gt;0,'Datos proporcionados'!$H75=TRUE),$E$29/$D$29,"")</f>
        <v/>
      </c>
      <c r="AT73" s="19" t="str">
        <f>IF(AND($AH73=AT$58,$AE$29&gt;0,'Datos proporcionados'!$H75=TRUE),$E$29/$D$29,"")</f>
        <v/>
      </c>
      <c r="AU73" s="19" t="str">
        <f>IF(AND($AH73=AU$58,$AE$29&gt;0,'Datos proporcionados'!$H75=TRUE),$E$29/$D$29,"")</f>
        <v/>
      </c>
      <c r="AV73" s="19" t="str">
        <f>IF(AND($AH73=AV$58,$AE$29&gt;0,'Datos proporcionados'!$H75=TRUE),$E$29/$D$29,"")</f>
        <v/>
      </c>
      <c r="AW73" s="19" t="str">
        <f>IF(AND($AH73=AW$58,$AE$29&gt;0,'Datos proporcionados'!$H75=TRUE),$E$29/$D$29,"")</f>
        <v/>
      </c>
      <c r="AX73" s="19" t="str">
        <f>IF(AND($AH73=AX$58,$AE$29&gt;0,'Datos proporcionados'!$H75=TRUE),$E$29/$D$29,"")</f>
        <v/>
      </c>
      <c r="AY73" s="19" t="str">
        <f>IF(AND($AH73=AY$58,$AE$29&gt;0,'Datos proporcionados'!$H75=TRUE),$E$29/$D$29,"")</f>
        <v/>
      </c>
      <c r="AZ73" s="19" t="str">
        <f>IF(AND($AH73=AZ$58,$AE$29&gt;0,'Datos proporcionados'!$H75=TRUE),$E$29/$D$29,"")</f>
        <v/>
      </c>
      <c r="BA73" s="19" t="str">
        <f>IF(AND($AH73=BA$58,$AE$29&gt;0,'Datos proporcionados'!$H75=TRUE),$E$29/$D$29,"")</f>
        <v/>
      </c>
      <c r="BB73" s="19" t="str">
        <f>IF(AND($AH73=BB$58,$AE$29&gt;0,'Datos proporcionados'!$H75=TRUE),$E$29/$D$29,"")</f>
        <v/>
      </c>
      <c r="BC73" s="19" t="str">
        <f>IF(AND($AH73=BC$58,$AE$29&gt;0,'Datos proporcionados'!$H75=TRUE),$E$29/$D$29,"")</f>
        <v/>
      </c>
      <c r="BD73" s="19" t="str">
        <f>IF(AND($AH73=BD$58,$AE$29&gt;0,'Datos proporcionados'!$H75=TRUE),$E$29/$D$29,"")</f>
        <v/>
      </c>
      <c r="BE73" s="19" t="str">
        <f>IF(AND($AH73=BE$58,$AE$29&gt;0,'Datos proporcionados'!$H75=TRUE),$E$29/$D$29,"")</f>
        <v/>
      </c>
      <c r="BF73" s="19" t="str">
        <f>IF(AND($AH73=BF$58,$AE$29&gt;0,'Datos proporcionados'!$H75=TRUE),$E$29/$D$29,"")</f>
        <v/>
      </c>
      <c r="BG73" s="19" t="str">
        <f>IF(AND($AH73=BG$58,$AE$29&gt;0,'Datos proporcionados'!$H75=TRUE),$E$29/$D$29,"")</f>
        <v/>
      </c>
      <c r="BH73" s="19" t="str">
        <f>IF(AND($AH73=BH$58,$AE$29&gt;0,'Datos proporcionados'!$H75=TRUE),$E$29/$D$29,"")</f>
        <v/>
      </c>
      <c r="BI73" s="19" t="str">
        <f>IF(AND($AH73=BI$58,$AE$29&gt;0,'Datos proporcionados'!$H75=TRUE),$E$29/$D$29,"")</f>
        <v/>
      </c>
      <c r="BJ73" s="19" t="str">
        <f>IF(AND($AH73=BJ$58,$AE$29&gt;0,'Datos proporcionados'!$H75=TRUE),$E$29/$D$29,"")</f>
        <v/>
      </c>
      <c r="BK73" s="19" t="str">
        <f>IF(AND($AH73=BK$58,$AE$29&gt;0,'Datos proporcionados'!$H75=TRUE),$E$29/$D$29,"")</f>
        <v/>
      </c>
      <c r="BL73" s="19" t="str">
        <f>IF(AND($AH73=BL$58,$AE$29&gt;0,'Datos proporcionados'!$H75=TRUE),$E$29/$D$29,"")</f>
        <v/>
      </c>
      <c r="BM73" s="19" t="str">
        <f>IF(AND($AH73=BM$58,$AE$29&gt;0,'Datos proporcionados'!$H75=TRUE),$E$29/$D$29,"")</f>
        <v/>
      </c>
      <c r="BN73" s="19" t="str">
        <f>IF(AND($AH73=BN$58,$AE$29&gt;0,'Datos proporcionados'!$H75=TRUE),$E$29/$D$29,"")</f>
        <v/>
      </c>
      <c r="BO73" s="19" t="str">
        <f>IF(AND($AH73=BO$58,$AE$29&gt;0,'Datos proporcionados'!$H75=TRUE),$E$29/$D$29,"")</f>
        <v/>
      </c>
      <c r="BP73" s="19" t="str">
        <f>IF(AND($AH73=BP$58,$AE$29&gt;0,'Datos proporcionados'!$H75=TRUE),$E$29/$D$29,"")</f>
        <v/>
      </c>
      <c r="BQ73" s="19" t="str">
        <f>IF(AND($AH73=BQ$58,$AE$29&gt;0,'Datos proporcionados'!$H75=TRUE),$E$29/$D$29,"")</f>
        <v/>
      </c>
    </row>
    <row r="74" spans="19:69" x14ac:dyDescent="0.25">
      <c r="S74" s="14"/>
      <c r="T74" s="14"/>
      <c r="U74" s="14"/>
      <c r="V74" s="14"/>
      <c r="W74" s="14"/>
      <c r="X74" s="14"/>
      <c r="Y74" s="14"/>
      <c r="Z74" s="14"/>
      <c r="AA74" s="14"/>
      <c r="AB74" s="14"/>
      <c r="AG74" s="240" t="s">
        <v>91</v>
      </c>
      <c r="AH74" s="20" t="str">
        <f>UPPER('Datos proporcionados'!F77)</f>
        <v/>
      </c>
      <c r="AI74" s="21" t="str">
        <f>IF(AND($AH74=AI$58,$AE$30&gt;0,'Datos proporcionados'!$H77=TRUE),($E$30/$D$30),"")</f>
        <v/>
      </c>
      <c r="AJ74" s="21" t="str">
        <f>IF(AND($AH74=AJ$58,$AE$30&gt;0,'Datos proporcionados'!$H77=TRUE),($E$30/$D$30),"")</f>
        <v/>
      </c>
      <c r="AK74" s="21" t="str">
        <f>IF(AND($AH74=AK$58,$AE$30&gt;0,'Datos proporcionados'!$H77=TRUE),($E$30/$D$30),"")</f>
        <v/>
      </c>
      <c r="AL74" s="21" t="str">
        <f>IF(AND($AH74=AL$58,$AE$30&gt;0,'Datos proporcionados'!$H77=TRUE),($E$30/$D$30),"")</f>
        <v/>
      </c>
      <c r="AM74" s="21" t="str">
        <f>IF(AND($AH74=AM$58,$AE$30&gt;0,'Datos proporcionados'!$H77=TRUE),($E$30/$D$30),"")</f>
        <v/>
      </c>
      <c r="AN74" s="21" t="str">
        <f>IF(AND($AH74=AN$58,$AE$30&gt;0,'Datos proporcionados'!$H77=TRUE),($E$30/$D$30),"")</f>
        <v/>
      </c>
      <c r="AO74" s="21" t="str">
        <f>IF(AND($AH74=AO$58,$AE$30&gt;0,'Datos proporcionados'!$H77=TRUE),($E$30/$D$30),"")</f>
        <v/>
      </c>
      <c r="AP74" s="21" t="str">
        <f>IF(AND($AH74=AP$58,$AE$30&gt;0,'Datos proporcionados'!$H77=TRUE),($E$30/$D$30),"")</f>
        <v/>
      </c>
      <c r="AQ74" s="21" t="str">
        <f>IF(AND($AH74=AQ$58,$AE$30&gt;0,'Datos proporcionados'!$H77=TRUE),($E$30/$D$30),"")</f>
        <v/>
      </c>
      <c r="AR74" s="21" t="str">
        <f>IF(AND($AH74=AR$58,$AE$30&gt;0,'Datos proporcionados'!$H77=TRUE),($E$30/$D$30),"")</f>
        <v/>
      </c>
      <c r="AS74" s="21" t="str">
        <f>IF(AND($AH74=AS$58,$AE$30&gt;0,'Datos proporcionados'!$H77=TRUE),($E$30/$D$30),"")</f>
        <v/>
      </c>
      <c r="AT74" s="21" t="str">
        <f>IF(AND($AH74=AT$58,$AE$30&gt;0,'Datos proporcionados'!$H77=TRUE),($E$30/$D$30),"")</f>
        <v/>
      </c>
      <c r="AU74" s="21" t="str">
        <f>IF(AND($AH74=AU$58,$AE$30&gt;0,'Datos proporcionados'!$H77=TRUE),($E$30/$D$30),"")</f>
        <v/>
      </c>
      <c r="AV74" s="21" t="str">
        <f>IF(AND($AH74=AV$58,$AE$30&gt;0,'Datos proporcionados'!$H77=TRUE),($E$30/$D$30),"")</f>
        <v/>
      </c>
      <c r="AW74" s="21" t="str">
        <f>IF(AND($AH74=AW$58,$AE$30&gt;0,'Datos proporcionados'!$H77=TRUE),($E$30/$D$30),"")</f>
        <v/>
      </c>
      <c r="AX74" s="21" t="str">
        <f>IF(AND($AH74=AX$58,$AE$30&gt;0,'Datos proporcionados'!$H77=TRUE),($E$30/$D$30),"")</f>
        <v/>
      </c>
      <c r="AY74" s="21" t="str">
        <f>IF(AND($AH74=AY$58,$AE$30&gt;0,'Datos proporcionados'!$H77=TRUE),($E$30/$D$30),"")</f>
        <v/>
      </c>
      <c r="AZ74" s="21" t="str">
        <f>IF(AND($AH74=AZ$58,$AE$30&gt;0,'Datos proporcionados'!$H77=TRUE),($E$30/$D$30),"")</f>
        <v/>
      </c>
      <c r="BA74" s="21" t="str">
        <f>IF(AND($AH74=BA$58,$AE$30&gt;0,'Datos proporcionados'!$H77=TRUE),($E$30/$D$30),"")</f>
        <v/>
      </c>
      <c r="BB74" s="21" t="str">
        <f>IF(AND($AH74=BB$58,$AE$30&gt;0,'Datos proporcionados'!$H77=TRUE),($E$30/$D$30),"")</f>
        <v/>
      </c>
      <c r="BC74" s="21" t="str">
        <f>IF(AND($AH74=BC$58,$AE$30&gt;0,'Datos proporcionados'!$H77=TRUE),($E$30/$D$30),"")</f>
        <v/>
      </c>
      <c r="BD74" s="21" t="str">
        <f>IF(AND($AH74=BD$58,$AE$30&gt;0,'Datos proporcionados'!$H77=TRUE),($E$30/$D$30),"")</f>
        <v/>
      </c>
      <c r="BE74" s="21" t="str">
        <f>IF(AND($AH74=BE$58,$AE$30&gt;0,'Datos proporcionados'!$H77=TRUE),($E$30/$D$30),"")</f>
        <v/>
      </c>
      <c r="BF74" s="21" t="str">
        <f>IF(AND($AH74=BF$58,$AE$30&gt;0,'Datos proporcionados'!$H77=TRUE),($E$30/$D$30),"")</f>
        <v/>
      </c>
      <c r="BG74" s="21" t="str">
        <f>IF(AND($AH74=BG$58,$AE$30&gt;0,'Datos proporcionados'!$H77=TRUE),($E$30/$D$30),"")</f>
        <v/>
      </c>
      <c r="BH74" s="21" t="str">
        <f>IF(AND($AH74=BH$58,$AE$30&gt;0,'Datos proporcionados'!$H77=TRUE),($E$30/$D$30),"")</f>
        <v/>
      </c>
      <c r="BI74" s="21" t="str">
        <f>IF(AND($AH74=BI$58,$AE$30&gt;0,'Datos proporcionados'!$H77=TRUE),($E$30/$D$30),"")</f>
        <v/>
      </c>
      <c r="BJ74" s="21" t="str">
        <f>IF(AND($AH74=BJ$58,$AE$30&gt;0,'Datos proporcionados'!$H77=TRUE),($E$30/$D$30),"")</f>
        <v/>
      </c>
      <c r="BK74" s="21" t="str">
        <f>IF(AND($AH74=BK$58,$AE$30&gt;0,'Datos proporcionados'!$H77=TRUE),($E$30/$D$30),"")</f>
        <v/>
      </c>
      <c r="BL74" s="21" t="str">
        <f>IF(AND($AH74=BL$58,$AE$30&gt;0,'Datos proporcionados'!$H77=TRUE),($E$30/$D$30),"")</f>
        <v/>
      </c>
      <c r="BM74" s="21" t="str">
        <f>IF(AND($AH74=BM$58,$AE$30&gt;0,'Datos proporcionados'!$H77=TRUE),($E$30/$D$30),"")</f>
        <v/>
      </c>
      <c r="BN74" s="21" t="str">
        <f>IF(AND($AH74=BN$58,$AE$30&gt;0,'Datos proporcionados'!$H77=TRUE),($E$30/$D$30),"")</f>
        <v/>
      </c>
      <c r="BO74" s="21" t="str">
        <f>IF(AND($AH74=BO$58,$AE$30&gt;0,'Datos proporcionados'!$H77=TRUE),($E$30/$D$30),"")</f>
        <v/>
      </c>
      <c r="BP74" s="21" t="str">
        <f>IF(AND($AH74=BP$58,$AE$30&gt;0,'Datos proporcionados'!$H77=TRUE),($E$30/$D$30),"")</f>
        <v/>
      </c>
      <c r="BQ74" s="21" t="str">
        <f>IF(AND($AH74=BQ$58,$AE$30&gt;0,'Datos proporcionados'!$H77=TRUE),($E$30/$D$30),"")</f>
        <v/>
      </c>
    </row>
    <row r="75" spans="19:69" x14ac:dyDescent="0.25">
      <c r="S75" s="14"/>
      <c r="T75" s="14"/>
      <c r="U75" s="14"/>
      <c r="V75" s="14"/>
      <c r="W75" s="14"/>
      <c r="X75" s="14"/>
      <c r="Y75" s="14"/>
      <c r="Z75" s="14"/>
      <c r="AA75" s="14"/>
      <c r="AB75" s="14"/>
      <c r="AG75" s="240"/>
      <c r="AH75" s="20" t="str">
        <f>UPPER('Datos proporcionados'!F78)</f>
        <v/>
      </c>
      <c r="AI75" s="21" t="str">
        <f>IF(AND($AH75=AI$58,$AE$30&gt;0,'Datos proporcionados'!$H78=TRUE),($E$30/$D$30),"")</f>
        <v/>
      </c>
      <c r="AJ75" s="21" t="str">
        <f>IF(AND($AH75=AJ$58,$AE$30&gt;0,'Datos proporcionados'!$H78=TRUE),($E$30/$D$30),"")</f>
        <v/>
      </c>
      <c r="AK75" s="21" t="str">
        <f>IF(AND($AH75=AK$58,$AE$30&gt;0,'Datos proporcionados'!$H78=TRUE),($E$30/$D$30),"")</f>
        <v/>
      </c>
      <c r="AL75" s="21" t="str">
        <f>IF(AND($AH75=AL$58,$AE$30&gt;0,'Datos proporcionados'!$H78=TRUE),($E$30/$D$30),"")</f>
        <v/>
      </c>
      <c r="AM75" s="21" t="str">
        <f>IF(AND($AH75=AM$58,$AE$30&gt;0,'Datos proporcionados'!$H78=TRUE),($E$30/$D$30),"")</f>
        <v/>
      </c>
      <c r="AN75" s="21" t="str">
        <f>IF(AND($AH75=AN$58,$AE$30&gt;0,'Datos proporcionados'!$H78=TRUE),($E$30/$D$30),"")</f>
        <v/>
      </c>
      <c r="AO75" s="21" t="str">
        <f>IF(AND($AH75=AO$58,$AE$30&gt;0,'Datos proporcionados'!$H78=TRUE),($E$30/$D$30),"")</f>
        <v/>
      </c>
      <c r="AP75" s="21" t="str">
        <f>IF(AND($AH75=AP$58,$AE$30&gt;0,'Datos proporcionados'!$H78=TRUE),($E$30/$D$30),"")</f>
        <v/>
      </c>
      <c r="AQ75" s="21" t="str">
        <f>IF(AND($AH75=AQ$58,$AE$30&gt;0,'Datos proporcionados'!$H78=TRUE),($E$30/$D$30),"")</f>
        <v/>
      </c>
      <c r="AR75" s="21" t="str">
        <f>IF(AND($AH75=AR$58,$AE$30&gt;0,'Datos proporcionados'!$H78=TRUE),($E$30/$D$30),"")</f>
        <v/>
      </c>
      <c r="AS75" s="21" t="str">
        <f>IF(AND($AH75=AS$58,$AE$30&gt;0,'Datos proporcionados'!$H78=TRUE),($E$30/$D$30),"")</f>
        <v/>
      </c>
      <c r="AT75" s="21" t="str">
        <f>IF(AND($AH75=AT$58,$AE$30&gt;0,'Datos proporcionados'!$H78=TRUE),($E$30/$D$30),"")</f>
        <v/>
      </c>
      <c r="AU75" s="21" t="str">
        <f>IF(AND($AH75=AU$58,$AE$30&gt;0,'Datos proporcionados'!$H78=TRUE),($E$30/$D$30),"")</f>
        <v/>
      </c>
      <c r="AV75" s="21" t="str">
        <f>IF(AND($AH75=AV$58,$AE$30&gt;0,'Datos proporcionados'!$H78=TRUE),($E$30/$D$30),"")</f>
        <v/>
      </c>
      <c r="AW75" s="21" t="str">
        <f>IF(AND($AH75=AW$58,$AE$30&gt;0,'Datos proporcionados'!$H78=TRUE),($E$30/$D$30),"")</f>
        <v/>
      </c>
      <c r="AX75" s="21" t="str">
        <f>IF(AND($AH75=AX$58,$AE$30&gt;0,'Datos proporcionados'!$H78=TRUE),($E$30/$D$30),"")</f>
        <v/>
      </c>
      <c r="AY75" s="21" t="str">
        <f>IF(AND($AH75=AY$58,$AE$30&gt;0,'Datos proporcionados'!$H78=TRUE),($E$30/$D$30),"")</f>
        <v/>
      </c>
      <c r="AZ75" s="21" t="str">
        <f>IF(AND($AH75=AZ$58,$AE$30&gt;0,'Datos proporcionados'!$H78=TRUE),($E$30/$D$30),"")</f>
        <v/>
      </c>
      <c r="BA75" s="21" t="str">
        <f>IF(AND($AH75=BA$58,$AE$30&gt;0,'Datos proporcionados'!$H78=TRUE),($E$30/$D$30),"")</f>
        <v/>
      </c>
      <c r="BB75" s="21" t="str">
        <f>IF(AND($AH75=BB$58,$AE$30&gt;0,'Datos proporcionados'!$H78=TRUE),($E$30/$D$30),"")</f>
        <v/>
      </c>
      <c r="BC75" s="21" t="str">
        <f>IF(AND($AH75=BC$58,$AE$30&gt;0,'Datos proporcionados'!$H78=TRUE),($E$30/$D$30),"")</f>
        <v/>
      </c>
      <c r="BD75" s="21" t="str">
        <f>IF(AND($AH75=BD$58,$AE$30&gt;0,'Datos proporcionados'!$H78=TRUE),($E$30/$D$30),"")</f>
        <v/>
      </c>
      <c r="BE75" s="21" t="str">
        <f>IF(AND($AH75=BE$58,$AE$30&gt;0,'Datos proporcionados'!$H78=TRUE),($E$30/$D$30),"")</f>
        <v/>
      </c>
      <c r="BF75" s="21" t="str">
        <f>IF(AND($AH75=BF$58,$AE$30&gt;0,'Datos proporcionados'!$H78=TRUE),($E$30/$D$30),"")</f>
        <v/>
      </c>
      <c r="BG75" s="21" t="str">
        <f>IF(AND($AH75=BG$58,$AE$30&gt;0,'Datos proporcionados'!$H78=TRUE),($E$30/$D$30),"")</f>
        <v/>
      </c>
      <c r="BH75" s="21" t="str">
        <f>IF(AND($AH75=BH$58,$AE$30&gt;0,'Datos proporcionados'!$H78=TRUE),($E$30/$D$30),"")</f>
        <v/>
      </c>
      <c r="BI75" s="21" t="str">
        <f>IF(AND($AH75=BI$58,$AE$30&gt;0,'Datos proporcionados'!$H78=TRUE),($E$30/$D$30),"")</f>
        <v/>
      </c>
      <c r="BJ75" s="21" t="str">
        <f>IF(AND($AH75=BJ$58,$AE$30&gt;0,'Datos proporcionados'!$H78=TRUE),($E$30/$D$30),"")</f>
        <v/>
      </c>
      <c r="BK75" s="21" t="str">
        <f>IF(AND($AH75=BK$58,$AE$30&gt;0,'Datos proporcionados'!$H78=TRUE),($E$30/$D$30),"")</f>
        <v/>
      </c>
      <c r="BL75" s="21" t="str">
        <f>IF(AND($AH75=BL$58,$AE$30&gt;0,'Datos proporcionados'!$H78=TRUE),($E$30/$D$30),"")</f>
        <v/>
      </c>
      <c r="BM75" s="21" t="str">
        <f>IF(AND($AH75=BM$58,$AE$30&gt;0,'Datos proporcionados'!$H78=TRUE),($E$30/$D$30),"")</f>
        <v/>
      </c>
      <c r="BN75" s="21" t="str">
        <f>IF(AND($AH75=BN$58,$AE$30&gt;0,'Datos proporcionados'!$H78=TRUE),($E$30/$D$30),"")</f>
        <v/>
      </c>
      <c r="BO75" s="21" t="str">
        <f>IF(AND($AH75=BO$58,$AE$30&gt;0,'Datos proporcionados'!$H78=TRUE),($E$30/$D$30),"")</f>
        <v/>
      </c>
      <c r="BP75" s="21" t="str">
        <f>IF(AND($AH75=BP$58,$AE$30&gt;0,'Datos proporcionados'!$H78=TRUE),($E$30/$D$30),"")</f>
        <v/>
      </c>
      <c r="BQ75" s="21" t="str">
        <f>IF(AND($AH75=BQ$58,$AE$30&gt;0,'Datos proporcionados'!$H78=TRUE),($E$30/$D$30),"")</f>
        <v/>
      </c>
    </row>
    <row r="76" spans="19:69" x14ac:dyDescent="0.25">
      <c r="S76" s="14"/>
      <c r="T76" s="14"/>
      <c r="U76" s="14"/>
      <c r="V76" s="14"/>
      <c r="W76" s="14"/>
      <c r="X76" s="14"/>
      <c r="Y76" s="14"/>
      <c r="Z76" s="14"/>
      <c r="AA76" s="14"/>
      <c r="AB76" s="14"/>
      <c r="AG76" s="240"/>
      <c r="AH76" s="20" t="str">
        <f>UPPER('Datos proporcionados'!F79)</f>
        <v/>
      </c>
      <c r="AI76" s="21" t="str">
        <f>IF(AND($AH76=AI$58,$AE$30&gt;0,'Datos proporcionados'!$H79=TRUE),($E$30/$D$30),"")</f>
        <v/>
      </c>
      <c r="AJ76" s="21" t="str">
        <f>IF(AND($AH76=AJ$58,$AE$30&gt;0,'Datos proporcionados'!$H79=TRUE),($E$30/$D$30),"")</f>
        <v/>
      </c>
      <c r="AK76" s="21" t="str">
        <f>IF(AND($AH76=AK$58,$AE$30&gt;0,'Datos proporcionados'!$H79=TRUE),($E$30/$D$30),"")</f>
        <v/>
      </c>
      <c r="AL76" s="21" t="str">
        <f>IF(AND($AH76=AL$58,$AE$30&gt;0,'Datos proporcionados'!$H79=TRUE),($E$30/$D$30),"")</f>
        <v/>
      </c>
      <c r="AM76" s="21" t="str">
        <f>IF(AND($AH76=AM$58,$AE$30&gt;0,'Datos proporcionados'!$H79=TRUE),($E$30/$D$30),"")</f>
        <v/>
      </c>
      <c r="AN76" s="21" t="str">
        <f>IF(AND($AH76=AN$58,$AE$30&gt;0,'Datos proporcionados'!$H79=TRUE),($E$30/$D$30),"")</f>
        <v/>
      </c>
      <c r="AO76" s="21" t="str">
        <f>IF(AND($AH76=AO$58,$AE$30&gt;0,'Datos proporcionados'!$H79=TRUE),($E$30/$D$30),"")</f>
        <v/>
      </c>
      <c r="AP76" s="21" t="str">
        <f>IF(AND($AH76=AP$58,$AE$30&gt;0,'Datos proporcionados'!$H79=TRUE),($E$30/$D$30),"")</f>
        <v/>
      </c>
      <c r="AQ76" s="21" t="str">
        <f>IF(AND($AH76=AQ$58,$AE$30&gt;0,'Datos proporcionados'!$H79=TRUE),($E$30/$D$30),"")</f>
        <v/>
      </c>
      <c r="AR76" s="21" t="str">
        <f>IF(AND($AH76=AR$58,$AE$30&gt;0,'Datos proporcionados'!$H79=TRUE),($E$30/$D$30),"")</f>
        <v/>
      </c>
      <c r="AS76" s="21" t="str">
        <f>IF(AND($AH76=AS$58,$AE$30&gt;0,'Datos proporcionados'!$H79=TRUE),($E$30/$D$30),"")</f>
        <v/>
      </c>
      <c r="AT76" s="21" t="str">
        <f>IF(AND($AH76=AT$58,$AE$30&gt;0,'Datos proporcionados'!$H79=TRUE),($E$30/$D$30),"")</f>
        <v/>
      </c>
      <c r="AU76" s="21" t="str">
        <f>IF(AND($AH76=AU$58,$AE$30&gt;0,'Datos proporcionados'!$H79=TRUE),($E$30/$D$30),"")</f>
        <v/>
      </c>
      <c r="AV76" s="21" t="str">
        <f>IF(AND($AH76=AV$58,$AE$30&gt;0,'Datos proporcionados'!$H79=TRUE),($E$30/$D$30),"")</f>
        <v/>
      </c>
      <c r="AW76" s="21" t="str">
        <f>IF(AND($AH76=AW$58,$AE$30&gt;0,'Datos proporcionados'!$H79=TRUE),($E$30/$D$30),"")</f>
        <v/>
      </c>
      <c r="AX76" s="21" t="str">
        <f>IF(AND($AH76=AX$58,$AE$30&gt;0,'Datos proporcionados'!$H79=TRUE),($E$30/$D$30),"")</f>
        <v/>
      </c>
      <c r="AY76" s="21" t="str">
        <f>IF(AND($AH76=AY$58,$AE$30&gt;0,'Datos proporcionados'!$H79=TRUE),($E$30/$D$30),"")</f>
        <v/>
      </c>
      <c r="AZ76" s="21" t="str">
        <f>IF(AND($AH76=AZ$58,$AE$30&gt;0,'Datos proporcionados'!$H79=TRUE),($E$30/$D$30),"")</f>
        <v/>
      </c>
      <c r="BA76" s="21" t="str">
        <f>IF(AND($AH76=BA$58,$AE$30&gt;0,'Datos proporcionados'!$H79=TRUE),($E$30/$D$30),"")</f>
        <v/>
      </c>
      <c r="BB76" s="21" t="str">
        <f>IF(AND($AH76=BB$58,$AE$30&gt;0,'Datos proporcionados'!$H79=TRUE),($E$30/$D$30),"")</f>
        <v/>
      </c>
      <c r="BC76" s="21" t="str">
        <f>IF(AND($AH76=BC$58,$AE$30&gt;0,'Datos proporcionados'!$H79=TRUE),($E$30/$D$30),"")</f>
        <v/>
      </c>
      <c r="BD76" s="21" t="str">
        <f>IF(AND($AH76=BD$58,$AE$30&gt;0,'Datos proporcionados'!$H79=TRUE),($E$30/$D$30),"")</f>
        <v/>
      </c>
      <c r="BE76" s="21" t="str">
        <f>IF(AND($AH76=BE$58,$AE$30&gt;0,'Datos proporcionados'!$H79=TRUE),($E$30/$D$30),"")</f>
        <v/>
      </c>
      <c r="BF76" s="21" t="str">
        <f>IF(AND($AH76=BF$58,$AE$30&gt;0,'Datos proporcionados'!$H79=TRUE),($E$30/$D$30),"")</f>
        <v/>
      </c>
      <c r="BG76" s="21" t="str">
        <f>IF(AND($AH76=BG$58,$AE$30&gt;0,'Datos proporcionados'!$H79=TRUE),($E$30/$D$30),"")</f>
        <v/>
      </c>
      <c r="BH76" s="21" t="str">
        <f>IF(AND($AH76=BH$58,$AE$30&gt;0,'Datos proporcionados'!$H79=TRUE),($E$30/$D$30),"")</f>
        <v/>
      </c>
      <c r="BI76" s="21" t="str">
        <f>IF(AND($AH76=BI$58,$AE$30&gt;0,'Datos proporcionados'!$H79=TRUE),($E$30/$D$30),"")</f>
        <v/>
      </c>
      <c r="BJ76" s="21" t="str">
        <f>IF(AND($AH76=BJ$58,$AE$30&gt;0,'Datos proporcionados'!$H79=TRUE),($E$30/$D$30),"")</f>
        <v/>
      </c>
      <c r="BK76" s="21" t="str">
        <f>IF(AND($AH76=BK$58,$AE$30&gt;0,'Datos proporcionados'!$H79=TRUE),($E$30/$D$30),"")</f>
        <v/>
      </c>
      <c r="BL76" s="21" t="str">
        <f>IF(AND($AH76=BL$58,$AE$30&gt;0,'Datos proporcionados'!$H79=TRUE),($E$30/$D$30),"")</f>
        <v/>
      </c>
      <c r="BM76" s="21" t="str">
        <f>IF(AND($AH76=BM$58,$AE$30&gt;0,'Datos proporcionados'!$H79=TRUE),($E$30/$D$30),"")</f>
        <v/>
      </c>
      <c r="BN76" s="21" t="str">
        <f>IF(AND($AH76=BN$58,$AE$30&gt;0,'Datos proporcionados'!$H79=TRUE),($E$30/$D$30),"")</f>
        <v/>
      </c>
      <c r="BO76" s="21" t="str">
        <f>IF(AND($AH76=BO$58,$AE$30&gt;0,'Datos proporcionados'!$H79=TRUE),($E$30/$D$30),"")</f>
        <v/>
      </c>
      <c r="BP76" s="21" t="str">
        <f>IF(AND($AH76=BP$58,$AE$30&gt;0,'Datos proporcionados'!$H79=TRUE),($E$30/$D$30),"")</f>
        <v/>
      </c>
      <c r="BQ76" s="21" t="str">
        <f>IF(AND($AH76=BQ$58,$AE$30&gt;0,'Datos proporcionados'!$H79=TRUE),($E$30/$D$30),"")</f>
        <v/>
      </c>
    </row>
    <row r="77" spans="19:69" x14ac:dyDescent="0.25">
      <c r="S77" s="14"/>
      <c r="T77" s="14"/>
      <c r="U77" s="14"/>
      <c r="V77" s="14"/>
      <c r="W77" s="14"/>
      <c r="X77" s="14"/>
      <c r="Y77" s="14"/>
      <c r="Z77" s="14"/>
      <c r="AA77" s="14"/>
      <c r="AB77" s="14"/>
      <c r="AG77" s="240"/>
      <c r="AH77" s="20" t="str">
        <f>UPPER('Datos proporcionados'!F80)</f>
        <v/>
      </c>
      <c r="AI77" s="21" t="str">
        <f>IF(AND($AH77=AI$58,$AE$30&gt;0,'Datos proporcionados'!$H80=TRUE),($E$30/$D$30),"")</f>
        <v/>
      </c>
      <c r="AJ77" s="21" t="str">
        <f>IF(AND($AH77=AJ$58,$AE$30&gt;0,'Datos proporcionados'!$H80=TRUE),($E$30/$D$30),"")</f>
        <v/>
      </c>
      <c r="AK77" s="21" t="str">
        <f>IF(AND($AH77=AK$58,$AE$30&gt;0,'Datos proporcionados'!$H80=TRUE),($E$30/$D$30),"")</f>
        <v/>
      </c>
      <c r="AL77" s="21" t="str">
        <f>IF(AND($AH77=AL$58,$AE$30&gt;0,'Datos proporcionados'!$H80=TRUE),($E$30/$D$30),"")</f>
        <v/>
      </c>
      <c r="AM77" s="21" t="str">
        <f>IF(AND($AH77=AM$58,$AE$30&gt;0,'Datos proporcionados'!$H80=TRUE),($E$30/$D$30),"")</f>
        <v/>
      </c>
      <c r="AN77" s="21" t="str">
        <f>IF(AND($AH77=AN$58,$AE$30&gt;0,'Datos proporcionados'!$H80=TRUE),($E$30/$D$30),"")</f>
        <v/>
      </c>
      <c r="AO77" s="21" t="str">
        <f>IF(AND($AH77=AO$58,$AE$30&gt;0,'Datos proporcionados'!$H80=TRUE),($E$30/$D$30),"")</f>
        <v/>
      </c>
      <c r="AP77" s="21" t="str">
        <f>IF(AND($AH77=AP$58,$AE$30&gt;0,'Datos proporcionados'!$H80=TRUE),($E$30/$D$30),"")</f>
        <v/>
      </c>
      <c r="AQ77" s="21" t="str">
        <f>IF(AND($AH77=AQ$58,$AE$30&gt;0,'Datos proporcionados'!$H80=TRUE),($E$30/$D$30),"")</f>
        <v/>
      </c>
      <c r="AR77" s="21" t="str">
        <f>IF(AND($AH77=AR$58,$AE$30&gt;0,'Datos proporcionados'!$H80=TRUE),($E$30/$D$30),"")</f>
        <v/>
      </c>
      <c r="AS77" s="21" t="str">
        <f>IF(AND($AH77=AS$58,$AE$30&gt;0,'Datos proporcionados'!$H80=TRUE),($E$30/$D$30),"")</f>
        <v/>
      </c>
      <c r="AT77" s="21" t="str">
        <f>IF(AND($AH77=AT$58,$AE$30&gt;0,'Datos proporcionados'!$H80=TRUE),($E$30/$D$30),"")</f>
        <v/>
      </c>
      <c r="AU77" s="21" t="str">
        <f>IF(AND($AH77=AU$58,$AE$30&gt;0,'Datos proporcionados'!$H80=TRUE),($E$30/$D$30),"")</f>
        <v/>
      </c>
      <c r="AV77" s="21" t="str">
        <f>IF(AND($AH77=AV$58,$AE$30&gt;0,'Datos proporcionados'!$H80=TRUE),($E$30/$D$30),"")</f>
        <v/>
      </c>
      <c r="AW77" s="21" t="str">
        <f>IF(AND($AH77=AW$58,$AE$30&gt;0,'Datos proporcionados'!$H80=TRUE),($E$30/$D$30),"")</f>
        <v/>
      </c>
      <c r="AX77" s="21" t="str">
        <f>IF(AND($AH77=AX$58,$AE$30&gt;0,'Datos proporcionados'!$H80=TRUE),($E$30/$D$30),"")</f>
        <v/>
      </c>
      <c r="AY77" s="21" t="str">
        <f>IF(AND($AH77=AY$58,$AE$30&gt;0,'Datos proporcionados'!$H80=TRUE),($E$30/$D$30),"")</f>
        <v/>
      </c>
      <c r="AZ77" s="21" t="str">
        <f>IF(AND($AH77=AZ$58,$AE$30&gt;0,'Datos proporcionados'!$H80=TRUE),($E$30/$D$30),"")</f>
        <v/>
      </c>
      <c r="BA77" s="21" t="str">
        <f>IF(AND($AH77=BA$58,$AE$30&gt;0,'Datos proporcionados'!$H80=TRUE),($E$30/$D$30),"")</f>
        <v/>
      </c>
      <c r="BB77" s="21" t="str">
        <f>IF(AND($AH77=BB$58,$AE$30&gt;0,'Datos proporcionados'!$H80=TRUE),($E$30/$D$30),"")</f>
        <v/>
      </c>
      <c r="BC77" s="21" t="str">
        <f>IF(AND($AH77=BC$58,$AE$30&gt;0,'Datos proporcionados'!$H80=TRUE),($E$30/$D$30),"")</f>
        <v/>
      </c>
      <c r="BD77" s="21" t="str">
        <f>IF(AND($AH77=BD$58,$AE$30&gt;0,'Datos proporcionados'!$H80=TRUE),($E$30/$D$30),"")</f>
        <v/>
      </c>
      <c r="BE77" s="21" t="str">
        <f>IF(AND($AH77=BE$58,$AE$30&gt;0,'Datos proporcionados'!$H80=TRUE),($E$30/$D$30),"")</f>
        <v/>
      </c>
      <c r="BF77" s="21" t="str">
        <f>IF(AND($AH77=BF$58,$AE$30&gt;0,'Datos proporcionados'!$H80=TRUE),($E$30/$D$30),"")</f>
        <v/>
      </c>
      <c r="BG77" s="21" t="str">
        <f>IF(AND($AH77=BG$58,$AE$30&gt;0,'Datos proporcionados'!$H80=TRUE),($E$30/$D$30),"")</f>
        <v/>
      </c>
      <c r="BH77" s="21" t="str">
        <f>IF(AND($AH77=BH$58,$AE$30&gt;0,'Datos proporcionados'!$H80=TRUE),($E$30/$D$30),"")</f>
        <v/>
      </c>
      <c r="BI77" s="21" t="str">
        <f>IF(AND($AH77=BI$58,$AE$30&gt;0,'Datos proporcionados'!$H80=TRUE),($E$30/$D$30),"")</f>
        <v/>
      </c>
      <c r="BJ77" s="21" t="str">
        <f>IF(AND($AH77=BJ$58,$AE$30&gt;0,'Datos proporcionados'!$H80=TRUE),($E$30/$D$30),"")</f>
        <v/>
      </c>
      <c r="BK77" s="21" t="str">
        <f>IF(AND($AH77=BK$58,$AE$30&gt;0,'Datos proporcionados'!$H80=TRUE),($E$30/$D$30),"")</f>
        <v/>
      </c>
      <c r="BL77" s="21" t="str">
        <f>IF(AND($AH77=BL$58,$AE$30&gt;0,'Datos proporcionados'!$H80=TRUE),($E$30/$D$30),"")</f>
        <v/>
      </c>
      <c r="BM77" s="21" t="str">
        <f>IF(AND($AH77=BM$58,$AE$30&gt;0,'Datos proporcionados'!$H80=TRUE),($E$30/$D$30),"")</f>
        <v/>
      </c>
      <c r="BN77" s="21" t="str">
        <f>IF(AND($AH77=BN$58,$AE$30&gt;0,'Datos proporcionados'!$H80=TRUE),($E$30/$D$30),"")</f>
        <v/>
      </c>
      <c r="BO77" s="21" t="str">
        <f>IF(AND($AH77=BO$58,$AE$30&gt;0,'Datos proporcionados'!$H80=TRUE),($E$30/$D$30),"")</f>
        <v/>
      </c>
      <c r="BP77" s="21" t="str">
        <f>IF(AND($AH77=BP$58,$AE$30&gt;0,'Datos proporcionados'!$H80=TRUE),($E$30/$D$30),"")</f>
        <v/>
      </c>
      <c r="BQ77" s="21" t="str">
        <f>IF(AND($AH77=BQ$58,$AE$30&gt;0,'Datos proporcionados'!$H80=TRUE),($E$30/$D$30),"")</f>
        <v/>
      </c>
    </row>
    <row r="78" spans="19:69" x14ac:dyDescent="0.25">
      <c r="S78" s="14"/>
      <c r="T78" s="14"/>
      <c r="U78" s="14"/>
      <c r="V78" s="14"/>
      <c r="W78" s="14"/>
      <c r="X78" s="14"/>
      <c r="Y78" s="14"/>
      <c r="Z78" s="14"/>
      <c r="AA78" s="14"/>
      <c r="AB78" s="14"/>
      <c r="AG78" s="240"/>
      <c r="AH78" s="20" t="str">
        <f>UPPER('Datos proporcionados'!F81)</f>
        <v/>
      </c>
      <c r="AI78" s="21" t="str">
        <f>IF(AND($AH78=AI$58,$AE$30&gt;0,'Datos proporcionados'!$H81=TRUE),($E$30/$D$30),"")</f>
        <v/>
      </c>
      <c r="AJ78" s="21" t="str">
        <f>IF(AND($AH78=AJ$58,$AE$30&gt;0,'Datos proporcionados'!$H81=TRUE),($E$30/$D$30),"")</f>
        <v/>
      </c>
      <c r="AK78" s="21" t="str">
        <f>IF(AND($AH78=AK$58,$AE$30&gt;0,'Datos proporcionados'!$H81=TRUE),($E$30/$D$30),"")</f>
        <v/>
      </c>
      <c r="AL78" s="21" t="str">
        <f>IF(AND($AH78=AL$58,$AE$30&gt;0,'Datos proporcionados'!$H81=TRUE),($E$30/$D$30),"")</f>
        <v/>
      </c>
      <c r="AM78" s="21" t="str">
        <f>IF(AND($AH78=AM$58,$AE$30&gt;0,'Datos proporcionados'!$H81=TRUE),($E$30/$D$30),"")</f>
        <v/>
      </c>
      <c r="AN78" s="21" t="str">
        <f>IF(AND($AH78=AN$58,$AE$30&gt;0,'Datos proporcionados'!$H81=TRUE),($E$30/$D$30),"")</f>
        <v/>
      </c>
      <c r="AO78" s="21" t="str">
        <f>IF(AND($AH78=AO$58,$AE$30&gt;0,'Datos proporcionados'!$H81=TRUE),($E$30/$D$30),"")</f>
        <v/>
      </c>
      <c r="AP78" s="21" t="str">
        <f>IF(AND($AH78=AP$58,$AE$30&gt;0,'Datos proporcionados'!$H81=TRUE),($E$30/$D$30),"")</f>
        <v/>
      </c>
      <c r="AQ78" s="21" t="str">
        <f>IF(AND($AH78=AQ$58,$AE$30&gt;0,'Datos proporcionados'!$H81=TRUE),($E$30/$D$30),"")</f>
        <v/>
      </c>
      <c r="AR78" s="21" t="str">
        <f>IF(AND($AH78=AR$58,$AE$30&gt;0,'Datos proporcionados'!$H81=TRUE),($E$30/$D$30),"")</f>
        <v/>
      </c>
      <c r="AS78" s="21" t="str">
        <f>IF(AND($AH78=AS$58,$AE$30&gt;0,'Datos proporcionados'!$H81=TRUE),($E$30/$D$30),"")</f>
        <v/>
      </c>
      <c r="AT78" s="21" t="str">
        <f>IF(AND($AH78=AT$58,$AE$30&gt;0,'Datos proporcionados'!$H81=TRUE),($E$30/$D$30),"")</f>
        <v/>
      </c>
      <c r="AU78" s="21" t="str">
        <f>IF(AND($AH78=AU$58,$AE$30&gt;0,'Datos proporcionados'!$H81=TRUE),($E$30/$D$30),"")</f>
        <v/>
      </c>
      <c r="AV78" s="21" t="str">
        <f>IF(AND($AH78=AV$58,$AE$30&gt;0,'Datos proporcionados'!$H81=TRUE),($E$30/$D$30),"")</f>
        <v/>
      </c>
      <c r="AW78" s="21" t="str">
        <f>IF(AND($AH78=AW$58,$AE$30&gt;0,'Datos proporcionados'!$H81=TRUE),($E$30/$D$30),"")</f>
        <v/>
      </c>
      <c r="AX78" s="21" t="str">
        <f>IF(AND($AH78=AX$58,$AE$30&gt;0,'Datos proporcionados'!$H81=TRUE),($E$30/$D$30),"")</f>
        <v/>
      </c>
      <c r="AY78" s="21" t="str">
        <f>IF(AND($AH78=AY$58,$AE$30&gt;0,'Datos proporcionados'!$H81=TRUE),($E$30/$D$30),"")</f>
        <v/>
      </c>
      <c r="AZ78" s="21" t="str">
        <f>IF(AND($AH78=AZ$58,$AE$30&gt;0,'Datos proporcionados'!$H81=TRUE),($E$30/$D$30),"")</f>
        <v/>
      </c>
      <c r="BA78" s="21" t="str">
        <f>IF(AND($AH78=BA$58,$AE$30&gt;0,'Datos proporcionados'!$H81=TRUE),($E$30/$D$30),"")</f>
        <v/>
      </c>
      <c r="BB78" s="21" t="str">
        <f>IF(AND($AH78=BB$58,$AE$30&gt;0,'Datos proporcionados'!$H81=TRUE),($E$30/$D$30),"")</f>
        <v/>
      </c>
      <c r="BC78" s="21" t="str">
        <f>IF(AND($AH78=BC$58,$AE$30&gt;0,'Datos proporcionados'!$H81=TRUE),($E$30/$D$30),"")</f>
        <v/>
      </c>
      <c r="BD78" s="21" t="str">
        <f>IF(AND($AH78=BD$58,$AE$30&gt;0,'Datos proporcionados'!$H81=TRUE),($E$30/$D$30),"")</f>
        <v/>
      </c>
      <c r="BE78" s="21" t="str">
        <f>IF(AND($AH78=BE$58,$AE$30&gt;0,'Datos proporcionados'!$H81=TRUE),($E$30/$D$30),"")</f>
        <v/>
      </c>
      <c r="BF78" s="21" t="str">
        <f>IF(AND($AH78=BF$58,$AE$30&gt;0,'Datos proporcionados'!$H81=TRUE),($E$30/$D$30),"")</f>
        <v/>
      </c>
      <c r="BG78" s="21" t="str">
        <f>IF(AND($AH78=BG$58,$AE$30&gt;0,'Datos proporcionados'!$H81=TRUE),($E$30/$D$30),"")</f>
        <v/>
      </c>
      <c r="BH78" s="21" t="str">
        <f>IF(AND($AH78=BH$58,$AE$30&gt;0,'Datos proporcionados'!$H81=TRUE),($E$30/$D$30),"")</f>
        <v/>
      </c>
      <c r="BI78" s="21" t="str">
        <f>IF(AND($AH78=BI$58,$AE$30&gt;0,'Datos proporcionados'!$H81=TRUE),($E$30/$D$30),"")</f>
        <v/>
      </c>
      <c r="BJ78" s="21" t="str">
        <f>IF(AND($AH78=BJ$58,$AE$30&gt;0,'Datos proporcionados'!$H81=TRUE),($E$30/$D$30),"")</f>
        <v/>
      </c>
      <c r="BK78" s="21" t="str">
        <f>IF(AND($AH78=BK$58,$AE$30&gt;0,'Datos proporcionados'!$H81=TRUE),($E$30/$D$30),"")</f>
        <v/>
      </c>
      <c r="BL78" s="21" t="str">
        <f>IF(AND($AH78=BL$58,$AE$30&gt;0,'Datos proporcionados'!$H81=TRUE),($E$30/$D$30),"")</f>
        <v/>
      </c>
      <c r="BM78" s="21" t="str">
        <f>IF(AND($AH78=BM$58,$AE$30&gt;0,'Datos proporcionados'!$H81=TRUE),($E$30/$D$30),"")</f>
        <v/>
      </c>
      <c r="BN78" s="21" t="str">
        <f>IF(AND($AH78=BN$58,$AE$30&gt;0,'Datos proporcionados'!$H81=TRUE),($E$30/$D$30),"")</f>
        <v/>
      </c>
      <c r="BO78" s="21" t="str">
        <f>IF(AND($AH78=BO$58,$AE$30&gt;0,'Datos proporcionados'!$H81=TRUE),($E$30/$D$30),"")</f>
        <v/>
      </c>
      <c r="BP78" s="21" t="str">
        <f>IF(AND($AH78=BP$58,$AE$30&gt;0,'Datos proporcionados'!$H81=TRUE),($E$30/$D$30),"")</f>
        <v/>
      </c>
      <c r="BQ78" s="21" t="str">
        <f>IF(AND($AH78=BQ$58,$AE$30&gt;0,'Datos proporcionados'!$H81=TRUE),($E$30/$D$30),"")</f>
        <v/>
      </c>
    </row>
    <row r="79" spans="19:69" x14ac:dyDescent="0.25">
      <c r="S79" s="52"/>
      <c r="T79" s="52"/>
      <c r="U79" s="52"/>
      <c r="V79" s="52"/>
      <c r="W79" s="52"/>
      <c r="X79" s="52"/>
      <c r="Y79" s="52"/>
      <c r="Z79" s="52"/>
      <c r="AA79" s="52"/>
      <c r="AB79" s="52"/>
      <c r="AG79" s="240" t="s">
        <v>92</v>
      </c>
      <c r="AH79" s="23" t="str">
        <f>UPPER('Datos proporcionados'!F83)</f>
        <v/>
      </c>
      <c r="AI79" s="18" t="str">
        <f>IF(AND($AH79=AI$58,$AE$31&gt;0,'Datos proporcionados'!$H83=TRUE),($E$31/$D$31),"")</f>
        <v/>
      </c>
      <c r="AJ79" s="18" t="str">
        <f>IF(AND($AH79=AJ$58,$AE$31&gt;0,'Datos proporcionados'!$H83=TRUE),($E$31/$D$31),"")</f>
        <v/>
      </c>
      <c r="AK79" s="18" t="str">
        <f>IF(AND($AH79=AK$58,$AE$31&gt;0,'Datos proporcionados'!$H83=TRUE),($E$31/$D$31),"")</f>
        <v/>
      </c>
      <c r="AL79" s="18" t="str">
        <f>IF(AND($AH79=AL$58,$AE$31&gt;0,'Datos proporcionados'!$H83=TRUE),($E$31/$D$31),"")</f>
        <v/>
      </c>
      <c r="AM79" s="18" t="str">
        <f>IF(AND($AH79=AM$58,$AE$31&gt;0,'Datos proporcionados'!$H83=TRUE),($E$31/$D$31),"")</f>
        <v/>
      </c>
      <c r="AN79" s="18" t="str">
        <f>IF(AND($AH79=AN$58,$AE$31&gt;0,'Datos proporcionados'!$H83=TRUE),($E$31/$D$31),"")</f>
        <v/>
      </c>
      <c r="AO79" s="18" t="str">
        <f>IF(AND($AH79=AO$58,$AE$31&gt;0,'Datos proporcionados'!$H83=TRUE),($E$31/$D$31),"")</f>
        <v/>
      </c>
      <c r="AP79" s="18" t="str">
        <f>IF(AND($AH79=AP$58,$AE$31&gt;0,'Datos proporcionados'!$H83=TRUE),($E$31/$D$31),"")</f>
        <v/>
      </c>
      <c r="AQ79" s="18" t="str">
        <f>IF(AND($AH79=AQ$58,$AE$31&gt;0,'Datos proporcionados'!$H83=TRUE),($E$31/$D$31),"")</f>
        <v/>
      </c>
      <c r="AR79" s="18" t="str">
        <f>IF(AND($AH79=AR$58,$AE$31&gt;0,'Datos proporcionados'!$H83=TRUE),($E$31/$D$31),"")</f>
        <v/>
      </c>
      <c r="AS79" s="18" t="str">
        <f>IF(AND($AH79=AS$58,$AE$31&gt;0,'Datos proporcionados'!$H83=TRUE),($E$31/$D$31),"")</f>
        <v/>
      </c>
      <c r="AT79" s="18" t="str">
        <f>IF(AND($AH79=AT$58,$AE$31&gt;0,'Datos proporcionados'!$H83=TRUE),($E$31/$D$31),"")</f>
        <v/>
      </c>
      <c r="AU79" s="18" t="str">
        <f>IF(AND($AH79=AU$58,$AE$31&gt;0,'Datos proporcionados'!$H83=TRUE),($E$31/$D$31),"")</f>
        <v/>
      </c>
      <c r="AV79" s="18" t="str">
        <f>IF(AND($AH79=AV$58,$AE$31&gt;0,'Datos proporcionados'!$H83=TRUE),($E$31/$D$31),"")</f>
        <v/>
      </c>
      <c r="AW79" s="18" t="str">
        <f>IF(AND($AH79=AW$58,$AE$31&gt;0,'Datos proporcionados'!$H83=TRUE),($E$31/$D$31),"")</f>
        <v/>
      </c>
      <c r="AX79" s="18" t="str">
        <f>IF(AND($AH79=AX$58,$AE$31&gt;0,'Datos proporcionados'!$H83=TRUE),($E$31/$D$31),"")</f>
        <v/>
      </c>
      <c r="AY79" s="18" t="str">
        <f>IF(AND($AH79=AY$58,$AE$31&gt;0,'Datos proporcionados'!$H83=TRUE),($E$31/$D$31),"")</f>
        <v/>
      </c>
      <c r="AZ79" s="18" t="str">
        <f>IF(AND($AH79=AZ$58,$AE$31&gt;0,'Datos proporcionados'!$H83=TRUE),($E$31/$D$31),"")</f>
        <v/>
      </c>
      <c r="BA79" s="18" t="str">
        <f>IF(AND($AH79=BA$58,$AE$31&gt;0,'Datos proporcionados'!$H83=TRUE),($E$31/$D$31),"")</f>
        <v/>
      </c>
      <c r="BB79" s="18" t="str">
        <f>IF(AND($AH79=BB$58,$AE$31&gt;0,'Datos proporcionados'!$H83=TRUE),($E$31/$D$31),"")</f>
        <v/>
      </c>
      <c r="BC79" s="18" t="str">
        <f>IF(AND($AH79=BC$58,$AE$31&gt;0,'Datos proporcionados'!$H83=TRUE),($E$31/$D$31),"")</f>
        <v/>
      </c>
      <c r="BD79" s="18" t="str">
        <f>IF(AND($AH79=BD$58,$AE$31&gt;0,'Datos proporcionados'!$H83=TRUE),($E$31/$D$31),"")</f>
        <v/>
      </c>
      <c r="BE79" s="18" t="str">
        <f>IF(AND($AH79=BE$58,$AE$31&gt;0,'Datos proporcionados'!$H83=TRUE),($E$31/$D$31),"")</f>
        <v/>
      </c>
      <c r="BF79" s="18" t="str">
        <f>IF(AND($AH79=BF$58,$AE$31&gt;0,'Datos proporcionados'!$H83=TRUE),($E$31/$D$31),"")</f>
        <v/>
      </c>
      <c r="BG79" s="18" t="str">
        <f>IF(AND($AH79=BG$58,$AE$31&gt;0,'Datos proporcionados'!$H83=TRUE),($E$31/$D$31),"")</f>
        <v/>
      </c>
      <c r="BH79" s="18" t="str">
        <f>IF(AND($AH79=BH$58,$AE$31&gt;0,'Datos proporcionados'!$H83=TRUE),($E$31/$D$31),"")</f>
        <v/>
      </c>
      <c r="BI79" s="18" t="str">
        <f>IF(AND($AH79=BI$58,$AE$31&gt;0,'Datos proporcionados'!$H83=TRUE),($E$31/$D$31),"")</f>
        <v/>
      </c>
      <c r="BJ79" s="18" t="str">
        <f>IF(AND($AH79=BJ$58,$AE$31&gt;0,'Datos proporcionados'!$H83=TRUE),($E$31/$D$31),"")</f>
        <v/>
      </c>
      <c r="BK79" s="18" t="str">
        <f>IF(AND($AH79=BK$58,$AE$31&gt;0,'Datos proporcionados'!$H83=TRUE),($E$31/$D$31),"")</f>
        <v/>
      </c>
      <c r="BL79" s="18" t="str">
        <f>IF(AND($AH79=BL$58,$AE$31&gt;0,'Datos proporcionados'!$H83=TRUE),($E$31/$D$31),"")</f>
        <v/>
      </c>
      <c r="BM79" s="18" t="str">
        <f>IF(AND($AH79=BM$58,$AE$31&gt;0,'Datos proporcionados'!$H83=TRUE),($E$31/$D$31),"")</f>
        <v/>
      </c>
      <c r="BN79" s="18" t="str">
        <f>IF(AND($AH79=BN$58,$AE$31&gt;0,'Datos proporcionados'!$H83=TRUE),($E$31/$D$31),"")</f>
        <v/>
      </c>
      <c r="BO79" s="18" t="str">
        <f>IF(AND($AH79=BO$58,$AE$31&gt;0,'Datos proporcionados'!$H83=TRUE),($E$31/$D$31),"")</f>
        <v/>
      </c>
      <c r="BP79" s="18" t="str">
        <f>IF(AND($AH79=BP$58,$AE$31&gt;0,'Datos proporcionados'!$H83=TRUE),($E$31/$D$31),"")</f>
        <v/>
      </c>
      <c r="BQ79" s="18" t="str">
        <f>IF(AND($AH79=BQ$58,$AE$31&gt;0,'Datos proporcionados'!$H83=TRUE),($E$31/$D$31),"")</f>
        <v/>
      </c>
    </row>
    <row r="80" spans="19:69" x14ac:dyDescent="0.25">
      <c r="S80" s="52"/>
      <c r="T80" s="52"/>
      <c r="U80" s="52"/>
      <c r="V80" s="52"/>
      <c r="W80" s="52"/>
      <c r="X80" s="52"/>
      <c r="Y80" s="52"/>
      <c r="Z80" s="52"/>
      <c r="AA80" s="52"/>
      <c r="AB80" s="52"/>
      <c r="AG80" s="240"/>
      <c r="AH80" s="23" t="str">
        <f>UPPER('Datos proporcionados'!F84)</f>
        <v/>
      </c>
      <c r="AI80" s="18" t="str">
        <f>IF(AND($AH80=AI$58,$AE$31&gt;0,'Datos proporcionados'!$H84=TRUE),($E$31/$D$31),"")</f>
        <v/>
      </c>
      <c r="AJ80" s="18" t="str">
        <f>IF(AND($AH80=AJ$58,$AE$31&gt;0,'Datos proporcionados'!$H84=TRUE),($E$31/$D$31),"")</f>
        <v/>
      </c>
      <c r="AK80" s="18" t="str">
        <f>IF(AND($AH80=AK$58,$AE$31&gt;0,'Datos proporcionados'!$H84=TRUE),($E$31/$D$31),"")</f>
        <v/>
      </c>
      <c r="AL80" s="18" t="str">
        <f>IF(AND($AH80=AL$58,$AE$31&gt;0,'Datos proporcionados'!$H84=TRUE),($E$31/$D$31),"")</f>
        <v/>
      </c>
      <c r="AM80" s="18" t="str">
        <f>IF(AND($AH80=AM$58,$AE$31&gt;0,'Datos proporcionados'!$H84=TRUE),($E$31/$D$31),"")</f>
        <v/>
      </c>
      <c r="AN80" s="18" t="str">
        <f>IF(AND($AH80=AN$58,$AE$31&gt;0,'Datos proporcionados'!$H84=TRUE),($E$31/$D$31),"")</f>
        <v/>
      </c>
      <c r="AO80" s="18" t="str">
        <f>IF(AND($AH80=AO$58,$AE$31&gt;0,'Datos proporcionados'!$H84=TRUE),($E$31/$D$31),"")</f>
        <v/>
      </c>
      <c r="AP80" s="18" t="str">
        <f>IF(AND($AH80=AP$58,$AE$31&gt;0,'Datos proporcionados'!$H84=TRUE),($E$31/$D$31),"")</f>
        <v/>
      </c>
      <c r="AQ80" s="18" t="str">
        <f>IF(AND($AH80=AQ$58,$AE$31&gt;0,'Datos proporcionados'!$H84=TRUE),($E$31/$D$31),"")</f>
        <v/>
      </c>
      <c r="AR80" s="18" t="str">
        <f>IF(AND($AH80=AR$58,$AE$31&gt;0,'Datos proporcionados'!$H84=TRUE),($E$31/$D$31),"")</f>
        <v/>
      </c>
      <c r="AS80" s="18" t="str">
        <f>IF(AND($AH80=AS$58,$AE$31&gt;0,'Datos proporcionados'!$H84=TRUE),($E$31/$D$31),"")</f>
        <v/>
      </c>
      <c r="AT80" s="18" t="str">
        <f>IF(AND($AH80=AT$58,$AE$31&gt;0,'Datos proporcionados'!$H84=TRUE),($E$31/$D$31),"")</f>
        <v/>
      </c>
      <c r="AU80" s="18" t="str">
        <f>IF(AND($AH80=AU$58,$AE$31&gt;0,'Datos proporcionados'!$H84=TRUE),($E$31/$D$31),"")</f>
        <v/>
      </c>
      <c r="AV80" s="18" t="str">
        <f>IF(AND($AH80=AV$58,$AE$31&gt;0,'Datos proporcionados'!$H84=TRUE),($E$31/$D$31),"")</f>
        <v/>
      </c>
      <c r="AW80" s="18" t="str">
        <f>IF(AND($AH80=AW$58,$AE$31&gt;0,'Datos proporcionados'!$H84=TRUE),($E$31/$D$31),"")</f>
        <v/>
      </c>
      <c r="AX80" s="18" t="str">
        <f>IF(AND($AH80=AX$58,$AE$31&gt;0,'Datos proporcionados'!$H84=TRUE),($E$31/$D$31),"")</f>
        <v/>
      </c>
      <c r="AY80" s="18" t="str">
        <f>IF(AND($AH80=AY$58,$AE$31&gt;0,'Datos proporcionados'!$H84=TRUE),($E$31/$D$31),"")</f>
        <v/>
      </c>
      <c r="AZ80" s="18" t="str">
        <f>IF(AND($AH80=AZ$58,$AE$31&gt;0,'Datos proporcionados'!$H84=TRUE),($E$31/$D$31),"")</f>
        <v/>
      </c>
      <c r="BA80" s="18" t="str">
        <f>IF(AND($AH80=BA$58,$AE$31&gt;0,'Datos proporcionados'!$H84=TRUE),($E$31/$D$31),"")</f>
        <v/>
      </c>
      <c r="BB80" s="18" t="str">
        <f>IF(AND($AH80=BB$58,$AE$31&gt;0,'Datos proporcionados'!$H84=TRUE),($E$31/$D$31),"")</f>
        <v/>
      </c>
      <c r="BC80" s="18" t="str">
        <f>IF(AND($AH80=BC$58,$AE$31&gt;0,'Datos proporcionados'!$H84=TRUE),($E$31/$D$31),"")</f>
        <v/>
      </c>
      <c r="BD80" s="18" t="str">
        <f>IF(AND($AH80=BD$58,$AE$31&gt;0,'Datos proporcionados'!$H84=TRUE),($E$31/$D$31),"")</f>
        <v/>
      </c>
      <c r="BE80" s="18" t="str">
        <f>IF(AND($AH80=BE$58,$AE$31&gt;0,'Datos proporcionados'!$H84=TRUE),($E$31/$D$31),"")</f>
        <v/>
      </c>
      <c r="BF80" s="18" t="str">
        <f>IF(AND($AH80=BF$58,$AE$31&gt;0,'Datos proporcionados'!$H84=TRUE),($E$31/$D$31),"")</f>
        <v/>
      </c>
      <c r="BG80" s="18" t="str">
        <f>IF(AND($AH80=BG$58,$AE$31&gt;0,'Datos proporcionados'!$H84=TRUE),($E$31/$D$31),"")</f>
        <v/>
      </c>
      <c r="BH80" s="18" t="str">
        <f>IF(AND($AH80=BH$58,$AE$31&gt;0,'Datos proporcionados'!$H84=TRUE),($E$31/$D$31),"")</f>
        <v/>
      </c>
      <c r="BI80" s="18" t="str">
        <f>IF(AND($AH80=BI$58,$AE$31&gt;0,'Datos proporcionados'!$H84=TRUE),($E$31/$D$31),"")</f>
        <v/>
      </c>
      <c r="BJ80" s="18" t="str">
        <f>IF(AND($AH80=BJ$58,$AE$31&gt;0,'Datos proporcionados'!$H84=TRUE),($E$31/$D$31),"")</f>
        <v/>
      </c>
      <c r="BK80" s="18" t="str">
        <f>IF(AND($AH80=BK$58,$AE$31&gt;0,'Datos proporcionados'!$H84=TRUE),($E$31/$D$31),"")</f>
        <v/>
      </c>
      <c r="BL80" s="18" t="str">
        <f>IF(AND($AH80=BL$58,$AE$31&gt;0,'Datos proporcionados'!$H84=TRUE),($E$31/$D$31),"")</f>
        <v/>
      </c>
      <c r="BM80" s="18" t="str">
        <f>IF(AND($AH80=BM$58,$AE$31&gt;0,'Datos proporcionados'!$H84=TRUE),($E$31/$D$31),"")</f>
        <v/>
      </c>
      <c r="BN80" s="18" t="str">
        <f>IF(AND($AH80=BN$58,$AE$31&gt;0,'Datos proporcionados'!$H84=TRUE),($E$31/$D$31),"")</f>
        <v/>
      </c>
      <c r="BO80" s="18" t="str">
        <f>IF(AND($AH80=BO$58,$AE$31&gt;0,'Datos proporcionados'!$H84=TRUE),($E$31/$D$31),"")</f>
        <v/>
      </c>
      <c r="BP80" s="18" t="str">
        <f>IF(AND($AH80=BP$58,$AE$31&gt;0,'Datos proporcionados'!$H84=TRUE),($E$31/$D$31),"")</f>
        <v/>
      </c>
      <c r="BQ80" s="18" t="str">
        <f>IF(AND($AH80=BQ$58,$AE$31&gt;0,'Datos proporcionados'!$H84=TRUE),($E$31/$D$31),"")</f>
        <v/>
      </c>
    </row>
    <row r="81" spans="19:69" x14ac:dyDescent="0.25">
      <c r="S81" s="52"/>
      <c r="T81" s="52"/>
      <c r="U81" s="52"/>
      <c r="V81" s="52"/>
      <c r="W81" s="52"/>
      <c r="X81" s="52"/>
      <c r="Y81" s="52"/>
      <c r="Z81" s="52"/>
      <c r="AA81" s="52"/>
      <c r="AB81" s="52"/>
      <c r="AG81" s="240"/>
      <c r="AH81" s="23" t="str">
        <f>UPPER('Datos proporcionados'!F85)</f>
        <v/>
      </c>
      <c r="AI81" s="18" t="str">
        <f>IF(AND($AH81=AI$58,$AE$31&gt;0,'Datos proporcionados'!$H85=TRUE),($E$31/$D$31),"")</f>
        <v/>
      </c>
      <c r="AJ81" s="18" t="str">
        <f>IF(AND($AH81=AJ$58,$AE$31&gt;0,'Datos proporcionados'!$H85=TRUE),($E$31/$D$31),"")</f>
        <v/>
      </c>
      <c r="AK81" s="18" t="str">
        <f>IF(AND($AH81=AK$58,$AE$31&gt;0,'Datos proporcionados'!$H85=TRUE),($E$31/$D$31),"")</f>
        <v/>
      </c>
      <c r="AL81" s="18" t="str">
        <f>IF(AND($AH81=AL$58,$AE$31&gt;0,'Datos proporcionados'!$H85=TRUE),($E$31/$D$31),"")</f>
        <v/>
      </c>
      <c r="AM81" s="18" t="str">
        <f>IF(AND($AH81=AM$58,$AE$31&gt;0,'Datos proporcionados'!$H85=TRUE),($E$31/$D$31),"")</f>
        <v/>
      </c>
      <c r="AN81" s="18" t="str">
        <f>IF(AND($AH81=AN$58,$AE$31&gt;0,'Datos proporcionados'!$H85=TRUE),($E$31/$D$31),"")</f>
        <v/>
      </c>
      <c r="AO81" s="18" t="str">
        <f>IF(AND($AH81=AO$58,$AE$31&gt;0,'Datos proporcionados'!$H85=TRUE),($E$31/$D$31),"")</f>
        <v/>
      </c>
      <c r="AP81" s="18" t="str">
        <f>IF(AND($AH81=AP$58,$AE$31&gt;0,'Datos proporcionados'!$H85=TRUE),($E$31/$D$31),"")</f>
        <v/>
      </c>
      <c r="AQ81" s="18" t="str">
        <f>IF(AND($AH81=AQ$58,$AE$31&gt;0,'Datos proporcionados'!$H85=TRUE),($E$31/$D$31),"")</f>
        <v/>
      </c>
      <c r="AR81" s="18" t="str">
        <f>IF(AND($AH81=AR$58,$AE$31&gt;0,'Datos proporcionados'!$H85=TRUE),($E$31/$D$31),"")</f>
        <v/>
      </c>
      <c r="AS81" s="18" t="str">
        <f>IF(AND($AH81=AS$58,$AE$31&gt;0,'Datos proporcionados'!$H85=TRUE),($E$31/$D$31),"")</f>
        <v/>
      </c>
      <c r="AT81" s="18" t="str">
        <f>IF(AND($AH81=AT$58,$AE$31&gt;0,'Datos proporcionados'!$H85=TRUE),($E$31/$D$31),"")</f>
        <v/>
      </c>
      <c r="AU81" s="18" t="str">
        <f>IF(AND($AH81=AU$58,$AE$31&gt;0,'Datos proporcionados'!$H85=TRUE),($E$31/$D$31),"")</f>
        <v/>
      </c>
      <c r="AV81" s="18" t="str">
        <f>IF(AND($AH81=AV$58,$AE$31&gt;0,'Datos proporcionados'!$H85=TRUE),($E$31/$D$31),"")</f>
        <v/>
      </c>
      <c r="AW81" s="18" t="str">
        <f>IF(AND($AH81=AW$58,$AE$31&gt;0,'Datos proporcionados'!$H85=TRUE),($E$31/$D$31),"")</f>
        <v/>
      </c>
      <c r="AX81" s="18" t="str">
        <f>IF(AND($AH81=AX$58,$AE$31&gt;0,'Datos proporcionados'!$H85=TRUE),($E$31/$D$31),"")</f>
        <v/>
      </c>
      <c r="AY81" s="18" t="str">
        <f>IF(AND($AH81=AY$58,$AE$31&gt;0,'Datos proporcionados'!$H85=TRUE),($E$31/$D$31),"")</f>
        <v/>
      </c>
      <c r="AZ81" s="18" t="str">
        <f>IF(AND($AH81=AZ$58,$AE$31&gt;0,'Datos proporcionados'!$H85=TRUE),($E$31/$D$31),"")</f>
        <v/>
      </c>
      <c r="BA81" s="18" t="str">
        <f>IF(AND($AH81=BA$58,$AE$31&gt;0,'Datos proporcionados'!$H85=TRUE),($E$31/$D$31),"")</f>
        <v/>
      </c>
      <c r="BB81" s="18" t="str">
        <f>IF(AND($AH81=BB$58,$AE$31&gt;0,'Datos proporcionados'!$H85=TRUE),($E$31/$D$31),"")</f>
        <v/>
      </c>
      <c r="BC81" s="18" t="str">
        <f>IF(AND($AH81=BC$58,$AE$31&gt;0,'Datos proporcionados'!$H85=TRUE),($E$31/$D$31),"")</f>
        <v/>
      </c>
      <c r="BD81" s="18" t="str">
        <f>IF(AND($AH81=BD$58,$AE$31&gt;0,'Datos proporcionados'!$H85=TRUE),($E$31/$D$31),"")</f>
        <v/>
      </c>
      <c r="BE81" s="18" t="str">
        <f>IF(AND($AH81=BE$58,$AE$31&gt;0,'Datos proporcionados'!$H85=TRUE),($E$31/$D$31),"")</f>
        <v/>
      </c>
      <c r="BF81" s="18" t="str">
        <f>IF(AND($AH81=BF$58,$AE$31&gt;0,'Datos proporcionados'!$H85=TRUE),($E$31/$D$31),"")</f>
        <v/>
      </c>
      <c r="BG81" s="18" t="str">
        <f>IF(AND($AH81=BG$58,$AE$31&gt;0,'Datos proporcionados'!$H85=TRUE),($E$31/$D$31),"")</f>
        <v/>
      </c>
      <c r="BH81" s="18" t="str">
        <f>IF(AND($AH81=BH$58,$AE$31&gt;0,'Datos proporcionados'!$H85=TRUE),($E$31/$D$31),"")</f>
        <v/>
      </c>
      <c r="BI81" s="18" t="str">
        <f>IF(AND($AH81=BI$58,$AE$31&gt;0,'Datos proporcionados'!$H85=TRUE),($E$31/$D$31),"")</f>
        <v/>
      </c>
      <c r="BJ81" s="18" t="str">
        <f>IF(AND($AH81=BJ$58,$AE$31&gt;0,'Datos proporcionados'!$H85=TRUE),($E$31/$D$31),"")</f>
        <v/>
      </c>
      <c r="BK81" s="18" t="str">
        <f>IF(AND($AH81=BK$58,$AE$31&gt;0,'Datos proporcionados'!$H85=TRUE),($E$31/$D$31),"")</f>
        <v/>
      </c>
      <c r="BL81" s="18" t="str">
        <f>IF(AND($AH81=BL$58,$AE$31&gt;0,'Datos proporcionados'!$H85=TRUE),($E$31/$D$31),"")</f>
        <v/>
      </c>
      <c r="BM81" s="18" t="str">
        <f>IF(AND($AH81=BM$58,$AE$31&gt;0,'Datos proporcionados'!$H85=TRUE),($E$31/$D$31),"")</f>
        <v/>
      </c>
      <c r="BN81" s="18" t="str">
        <f>IF(AND($AH81=BN$58,$AE$31&gt;0,'Datos proporcionados'!$H85=TRUE),($E$31/$D$31),"")</f>
        <v/>
      </c>
      <c r="BO81" s="18" t="str">
        <f>IF(AND($AH81=BO$58,$AE$31&gt;0,'Datos proporcionados'!$H85=TRUE),($E$31/$D$31),"")</f>
        <v/>
      </c>
      <c r="BP81" s="18" t="str">
        <f>IF(AND($AH81=BP$58,$AE$31&gt;0,'Datos proporcionados'!$H85=TRUE),($E$31/$D$31),"")</f>
        <v/>
      </c>
      <c r="BQ81" s="18" t="str">
        <f>IF(AND($AH81=BQ$58,$AE$31&gt;0,'Datos proporcionados'!$H85=TRUE),($E$31/$D$31),"")</f>
        <v/>
      </c>
    </row>
    <row r="82" spans="19:69" x14ac:dyDescent="0.25">
      <c r="S82" s="52"/>
      <c r="T82" s="52"/>
      <c r="U82" s="52"/>
      <c r="V82" s="52"/>
      <c r="W82" s="52"/>
      <c r="X82" s="52"/>
      <c r="Y82" s="52"/>
      <c r="Z82" s="52"/>
      <c r="AA82" s="52"/>
      <c r="AB82" s="52"/>
      <c r="AG82" s="240"/>
      <c r="AH82" s="23" t="str">
        <f>UPPER('Datos proporcionados'!F86)</f>
        <v/>
      </c>
      <c r="AI82" s="18" t="str">
        <f>IF(AND($AH82=AI$58,$AE$31&gt;0,'Datos proporcionados'!$H86=TRUE),($E$31/$D$31),"")</f>
        <v/>
      </c>
      <c r="AJ82" s="18" t="str">
        <f>IF(AND($AH82=AJ$58,$AE$31&gt;0,'Datos proporcionados'!$H86=TRUE),($E$31/$D$31),"")</f>
        <v/>
      </c>
      <c r="AK82" s="18" t="str">
        <f>IF(AND($AH82=AK$58,$AE$31&gt;0,'Datos proporcionados'!$H86=TRUE),($E$31/$D$31),"")</f>
        <v/>
      </c>
      <c r="AL82" s="18" t="str">
        <f>IF(AND($AH82=AL$58,$AE$31&gt;0,'Datos proporcionados'!$H86=TRUE),($E$31/$D$31),"")</f>
        <v/>
      </c>
      <c r="AM82" s="18" t="str">
        <f>IF(AND($AH82=AM$58,$AE$31&gt;0,'Datos proporcionados'!$H86=TRUE),($E$31/$D$31),"")</f>
        <v/>
      </c>
      <c r="AN82" s="18" t="str">
        <f>IF(AND($AH82=AN$58,$AE$31&gt;0,'Datos proporcionados'!$H86=TRUE),($E$31/$D$31),"")</f>
        <v/>
      </c>
      <c r="AO82" s="18" t="str">
        <f>IF(AND($AH82=AO$58,$AE$31&gt;0,'Datos proporcionados'!$H86=TRUE),($E$31/$D$31),"")</f>
        <v/>
      </c>
      <c r="AP82" s="18" t="str">
        <f>IF(AND($AH82=AP$58,$AE$31&gt;0,'Datos proporcionados'!$H86=TRUE),($E$31/$D$31),"")</f>
        <v/>
      </c>
      <c r="AQ82" s="18" t="str">
        <f>IF(AND($AH82=AQ$58,$AE$31&gt;0,'Datos proporcionados'!$H86=TRUE),($E$31/$D$31),"")</f>
        <v/>
      </c>
      <c r="AR82" s="18" t="str">
        <f>IF(AND($AH82=AR$58,$AE$31&gt;0,'Datos proporcionados'!$H86=TRUE),($E$31/$D$31),"")</f>
        <v/>
      </c>
      <c r="AS82" s="18" t="str">
        <f>IF(AND($AH82=AS$58,$AE$31&gt;0,'Datos proporcionados'!$H86=TRUE),($E$31/$D$31),"")</f>
        <v/>
      </c>
      <c r="AT82" s="18" t="str">
        <f>IF(AND($AH82=AT$58,$AE$31&gt;0,'Datos proporcionados'!$H86=TRUE),($E$31/$D$31),"")</f>
        <v/>
      </c>
      <c r="AU82" s="18" t="str">
        <f>IF(AND($AH82=AU$58,$AE$31&gt;0,'Datos proporcionados'!$H86=TRUE),($E$31/$D$31),"")</f>
        <v/>
      </c>
      <c r="AV82" s="18" t="str">
        <f>IF(AND($AH82=AV$58,$AE$31&gt;0,'Datos proporcionados'!$H86=TRUE),($E$31/$D$31),"")</f>
        <v/>
      </c>
      <c r="AW82" s="18" t="str">
        <f>IF(AND($AH82=AW$58,$AE$31&gt;0,'Datos proporcionados'!$H86=TRUE),($E$31/$D$31),"")</f>
        <v/>
      </c>
      <c r="AX82" s="18" t="str">
        <f>IF(AND($AH82=AX$58,$AE$31&gt;0,'Datos proporcionados'!$H86=TRUE),($E$31/$D$31),"")</f>
        <v/>
      </c>
      <c r="AY82" s="18" t="str">
        <f>IF(AND($AH82=AY$58,$AE$31&gt;0,'Datos proporcionados'!$H86=TRUE),($E$31/$D$31),"")</f>
        <v/>
      </c>
      <c r="AZ82" s="18" t="str">
        <f>IF(AND($AH82=AZ$58,$AE$31&gt;0,'Datos proporcionados'!$H86=TRUE),($E$31/$D$31),"")</f>
        <v/>
      </c>
      <c r="BA82" s="18" t="str">
        <f>IF(AND($AH82=BA$58,$AE$31&gt;0,'Datos proporcionados'!$H86=TRUE),($E$31/$D$31),"")</f>
        <v/>
      </c>
      <c r="BB82" s="18" t="str">
        <f>IF(AND($AH82=BB$58,$AE$31&gt;0,'Datos proporcionados'!$H86=TRUE),($E$31/$D$31),"")</f>
        <v/>
      </c>
      <c r="BC82" s="18" t="str">
        <f>IF(AND($AH82=BC$58,$AE$31&gt;0,'Datos proporcionados'!$H86=TRUE),($E$31/$D$31),"")</f>
        <v/>
      </c>
      <c r="BD82" s="18" t="str">
        <f>IF(AND($AH82=BD$58,$AE$31&gt;0,'Datos proporcionados'!$H86=TRUE),($E$31/$D$31),"")</f>
        <v/>
      </c>
      <c r="BE82" s="18" t="str">
        <f>IF(AND($AH82=BE$58,$AE$31&gt;0,'Datos proporcionados'!$H86=TRUE),($E$31/$D$31),"")</f>
        <v/>
      </c>
      <c r="BF82" s="18" t="str">
        <f>IF(AND($AH82=BF$58,$AE$31&gt;0,'Datos proporcionados'!$H86=TRUE),($E$31/$D$31),"")</f>
        <v/>
      </c>
      <c r="BG82" s="18" t="str">
        <f>IF(AND($AH82=BG$58,$AE$31&gt;0,'Datos proporcionados'!$H86=TRUE),($E$31/$D$31),"")</f>
        <v/>
      </c>
      <c r="BH82" s="18" t="str">
        <f>IF(AND($AH82=BH$58,$AE$31&gt;0,'Datos proporcionados'!$H86=TRUE),($E$31/$D$31),"")</f>
        <v/>
      </c>
      <c r="BI82" s="18" t="str">
        <f>IF(AND($AH82=BI$58,$AE$31&gt;0,'Datos proporcionados'!$H86=TRUE),($E$31/$D$31),"")</f>
        <v/>
      </c>
      <c r="BJ82" s="18" t="str">
        <f>IF(AND($AH82=BJ$58,$AE$31&gt;0,'Datos proporcionados'!$H86=TRUE),($E$31/$D$31),"")</f>
        <v/>
      </c>
      <c r="BK82" s="18" t="str">
        <f>IF(AND($AH82=BK$58,$AE$31&gt;0,'Datos proporcionados'!$H86=TRUE),($E$31/$D$31),"")</f>
        <v/>
      </c>
      <c r="BL82" s="18" t="str">
        <f>IF(AND($AH82=BL$58,$AE$31&gt;0,'Datos proporcionados'!$H86=TRUE),($E$31/$D$31),"")</f>
        <v/>
      </c>
      <c r="BM82" s="18" t="str">
        <f>IF(AND($AH82=BM$58,$AE$31&gt;0,'Datos proporcionados'!$H86=TRUE),($E$31/$D$31),"")</f>
        <v/>
      </c>
      <c r="BN82" s="18" t="str">
        <f>IF(AND($AH82=BN$58,$AE$31&gt;0,'Datos proporcionados'!$H86=TRUE),($E$31/$D$31),"")</f>
        <v/>
      </c>
      <c r="BO82" s="18" t="str">
        <f>IF(AND($AH82=BO$58,$AE$31&gt;0,'Datos proporcionados'!$H86=TRUE),($E$31/$D$31),"")</f>
        <v/>
      </c>
      <c r="BP82" s="18" t="str">
        <f>IF(AND($AH82=BP$58,$AE$31&gt;0,'Datos proporcionados'!$H86=TRUE),($E$31/$D$31),"")</f>
        <v/>
      </c>
      <c r="BQ82" s="18" t="str">
        <f>IF(AND($AH82=BQ$58,$AE$31&gt;0,'Datos proporcionados'!$H86=TRUE),($E$31/$D$31),"")</f>
        <v/>
      </c>
    </row>
    <row r="83" spans="19:69" x14ac:dyDescent="0.25">
      <c r="S83" s="52"/>
      <c r="T83" s="52"/>
      <c r="U83" s="52"/>
      <c r="V83" s="52"/>
      <c r="W83" s="52"/>
      <c r="X83" s="52"/>
      <c r="Y83" s="52"/>
      <c r="Z83" s="52"/>
      <c r="AA83" s="52"/>
      <c r="AB83" s="52"/>
      <c r="AG83" s="240"/>
      <c r="AH83" s="23" t="str">
        <f>UPPER('Datos proporcionados'!F87)</f>
        <v/>
      </c>
      <c r="AI83" s="18" t="str">
        <f>IF(AND($AH83=AI$58,$AE$31&gt;0,'Datos proporcionados'!$H87=TRUE),($E$31/$D$31),"")</f>
        <v/>
      </c>
      <c r="AJ83" s="18" t="str">
        <f>IF(AND($AH83=AJ$58,$AE$31&gt;0,'Datos proporcionados'!$H87=TRUE),($E$31/$D$31),"")</f>
        <v/>
      </c>
      <c r="AK83" s="18" t="str">
        <f>IF(AND($AH83=AK$58,$AE$31&gt;0,'Datos proporcionados'!$H87=TRUE),($E$31/$D$31),"")</f>
        <v/>
      </c>
      <c r="AL83" s="18" t="str">
        <f>IF(AND($AH83=AL$58,$AE$31&gt;0,'Datos proporcionados'!$H87=TRUE),($E$31/$D$31),"")</f>
        <v/>
      </c>
      <c r="AM83" s="18" t="str">
        <f>IF(AND($AH83=AM$58,$AE$31&gt;0,'Datos proporcionados'!$H87=TRUE),($E$31/$D$31),"")</f>
        <v/>
      </c>
      <c r="AN83" s="18" t="str">
        <f>IF(AND($AH83=AN$58,$AE$31&gt;0,'Datos proporcionados'!$H87=TRUE),($E$31/$D$31),"")</f>
        <v/>
      </c>
      <c r="AO83" s="18" t="str">
        <f>IF(AND($AH83=AO$58,$AE$31&gt;0,'Datos proporcionados'!$H87=TRUE),($E$31/$D$31),"")</f>
        <v/>
      </c>
      <c r="AP83" s="18" t="str">
        <f>IF(AND($AH83=AP$58,$AE$31&gt;0,'Datos proporcionados'!$H87=TRUE),($E$31/$D$31),"")</f>
        <v/>
      </c>
      <c r="AQ83" s="18" t="str">
        <f>IF(AND($AH83=AQ$58,$AE$31&gt;0,'Datos proporcionados'!$H87=TRUE),($E$31/$D$31),"")</f>
        <v/>
      </c>
      <c r="AR83" s="18" t="str">
        <f>IF(AND($AH83=AR$58,$AE$31&gt;0,'Datos proporcionados'!$H87=TRUE),($E$31/$D$31),"")</f>
        <v/>
      </c>
      <c r="AS83" s="18" t="str">
        <f>IF(AND($AH83=AS$58,$AE$31&gt;0,'Datos proporcionados'!$H87=TRUE),($E$31/$D$31),"")</f>
        <v/>
      </c>
      <c r="AT83" s="18" t="str">
        <f>IF(AND($AH83=AT$58,$AE$31&gt;0,'Datos proporcionados'!$H87=TRUE),($E$31/$D$31),"")</f>
        <v/>
      </c>
      <c r="AU83" s="18" t="str">
        <f>IF(AND($AH83=AU$58,$AE$31&gt;0,'Datos proporcionados'!$H87=TRUE),($E$31/$D$31),"")</f>
        <v/>
      </c>
      <c r="AV83" s="18" t="str">
        <f>IF(AND($AH83=AV$58,$AE$31&gt;0,'Datos proporcionados'!$H87=TRUE),($E$31/$D$31),"")</f>
        <v/>
      </c>
      <c r="AW83" s="18" t="str">
        <f>IF(AND($AH83=AW$58,$AE$31&gt;0,'Datos proporcionados'!$H87=TRUE),($E$31/$D$31),"")</f>
        <v/>
      </c>
      <c r="AX83" s="18" t="str">
        <f>IF(AND($AH83=AX$58,$AE$31&gt;0,'Datos proporcionados'!$H87=TRUE),($E$31/$D$31),"")</f>
        <v/>
      </c>
      <c r="AY83" s="18" t="str">
        <f>IF(AND($AH83=AY$58,$AE$31&gt;0,'Datos proporcionados'!$H87=TRUE),($E$31/$D$31),"")</f>
        <v/>
      </c>
      <c r="AZ83" s="18" t="str">
        <f>IF(AND($AH83=AZ$58,$AE$31&gt;0,'Datos proporcionados'!$H87=TRUE),($E$31/$D$31),"")</f>
        <v/>
      </c>
      <c r="BA83" s="18" t="str">
        <f>IF(AND($AH83=BA$58,$AE$31&gt;0,'Datos proporcionados'!$H87=TRUE),($E$31/$D$31),"")</f>
        <v/>
      </c>
      <c r="BB83" s="18" t="str">
        <f>IF(AND($AH83=BB$58,$AE$31&gt;0,'Datos proporcionados'!$H87=TRUE),($E$31/$D$31),"")</f>
        <v/>
      </c>
      <c r="BC83" s="18" t="str">
        <f>IF(AND($AH83=BC$58,$AE$31&gt;0,'Datos proporcionados'!$H87=TRUE),($E$31/$D$31),"")</f>
        <v/>
      </c>
      <c r="BD83" s="18" t="str">
        <f>IF(AND($AH83=BD$58,$AE$31&gt;0,'Datos proporcionados'!$H87=TRUE),($E$31/$D$31),"")</f>
        <v/>
      </c>
      <c r="BE83" s="18" t="str">
        <f>IF(AND($AH83=BE$58,$AE$31&gt;0,'Datos proporcionados'!$H87=TRUE),($E$31/$D$31),"")</f>
        <v/>
      </c>
      <c r="BF83" s="18" t="str">
        <f>IF(AND($AH83=BF$58,$AE$31&gt;0,'Datos proporcionados'!$H87=TRUE),($E$31/$D$31),"")</f>
        <v/>
      </c>
      <c r="BG83" s="18" t="str">
        <f>IF(AND($AH83=BG$58,$AE$31&gt;0,'Datos proporcionados'!$H87=TRUE),($E$31/$D$31),"")</f>
        <v/>
      </c>
      <c r="BH83" s="18" t="str">
        <f>IF(AND($AH83=BH$58,$AE$31&gt;0,'Datos proporcionados'!$H87=TRUE),($E$31/$D$31),"")</f>
        <v/>
      </c>
      <c r="BI83" s="18" t="str">
        <f>IF(AND($AH83=BI$58,$AE$31&gt;0,'Datos proporcionados'!$H87=TRUE),($E$31/$D$31),"")</f>
        <v/>
      </c>
      <c r="BJ83" s="18" t="str">
        <f>IF(AND($AH83=BJ$58,$AE$31&gt;0,'Datos proporcionados'!$H87=TRUE),($E$31/$D$31),"")</f>
        <v/>
      </c>
      <c r="BK83" s="18" t="str">
        <f>IF(AND($AH83=BK$58,$AE$31&gt;0,'Datos proporcionados'!$H87=TRUE),($E$31/$D$31),"")</f>
        <v/>
      </c>
      <c r="BL83" s="18" t="str">
        <f>IF(AND($AH83=BL$58,$AE$31&gt;0,'Datos proporcionados'!$H87=TRUE),($E$31/$D$31),"")</f>
        <v/>
      </c>
      <c r="BM83" s="18" t="str">
        <f>IF(AND($AH83=BM$58,$AE$31&gt;0,'Datos proporcionados'!$H87=TRUE),($E$31/$D$31),"")</f>
        <v/>
      </c>
      <c r="BN83" s="18" t="str">
        <f>IF(AND($AH83=BN$58,$AE$31&gt;0,'Datos proporcionados'!$H87=TRUE),($E$31/$D$31),"")</f>
        <v/>
      </c>
      <c r="BO83" s="18" t="str">
        <f>IF(AND($AH83=BO$58,$AE$31&gt;0,'Datos proporcionados'!$H87=TRUE),($E$31/$D$31),"")</f>
        <v/>
      </c>
      <c r="BP83" s="18" t="str">
        <f>IF(AND($AH83=BP$58,$AE$31&gt;0,'Datos proporcionados'!$H87=TRUE),($E$31/$D$31),"")</f>
        <v/>
      </c>
      <c r="BQ83" s="18" t="str">
        <f>IF(AND($AH83=BQ$58,$AE$31&gt;0,'Datos proporcionados'!$H87=TRUE),($E$31/$D$31),"")</f>
        <v/>
      </c>
    </row>
    <row r="84" spans="19:69" x14ac:dyDescent="0.25">
      <c r="AG84" s="240" t="s">
        <v>106</v>
      </c>
      <c r="AH84" s="53" t="str">
        <f>UPPER('Datos proporcionados'!F101)</f>
        <v/>
      </c>
      <c r="AI84" s="54" t="str">
        <f>IF(AND($AH84=AI$58,$AE$33&gt;0,'Datos proporcionados'!$H101=TRUE),($E$33/$D$33),"")</f>
        <v/>
      </c>
      <c r="AJ84" s="54" t="str">
        <f>IF(AND($AH84=AJ$58,$AE$33&gt;0,'Datos proporcionados'!$H101=TRUE),($E$33/$D$33),"")</f>
        <v/>
      </c>
      <c r="AK84" s="54" t="str">
        <f>IF(AND($AH84=AK$58,$AE$33&gt;0,'Datos proporcionados'!$H101=TRUE),($E$33/$D$33),"")</f>
        <v/>
      </c>
      <c r="AL84" s="54" t="str">
        <f>IF(AND($AH84=AL$58,$AE$33&gt;0,'Datos proporcionados'!$H101=TRUE),($E$33/$D$33),"")</f>
        <v/>
      </c>
      <c r="AM84" s="54" t="str">
        <f>IF(AND($AH84=AM$58,$AE$33&gt;0,'Datos proporcionados'!$H101=TRUE),($E$33/$D$33),"")</f>
        <v/>
      </c>
      <c r="AN84" s="54" t="str">
        <f>IF(AND($AH84=AN$58,$AE$33&gt;0,'Datos proporcionados'!$H101=TRUE),($E$33/$D$33),"")</f>
        <v/>
      </c>
      <c r="AO84" s="54" t="str">
        <f>IF(AND($AH84=AO$58,$AE$33&gt;0,'Datos proporcionados'!$H101=TRUE),($E$33/$D$33),"")</f>
        <v/>
      </c>
      <c r="AP84" s="54" t="str">
        <f>IF(AND($AH84=AP$58,$AE$33&gt;0,'Datos proporcionados'!$H101=TRUE),($E$33/$D$33),"")</f>
        <v/>
      </c>
      <c r="AQ84" s="54" t="str">
        <f>IF(AND($AH84=AQ$58,$AE$33&gt;0,'Datos proporcionados'!$H101=TRUE),($E$33/$D$33),"")</f>
        <v/>
      </c>
      <c r="AR84" s="54" t="str">
        <f>IF(AND($AH84=AR$58,$AE$33&gt;0,'Datos proporcionados'!$H101=TRUE),($E$33/$D$33),"")</f>
        <v/>
      </c>
      <c r="AS84" s="54" t="str">
        <f>IF(AND($AH84=AS$58,$AE$33&gt;0,'Datos proporcionados'!$H101=TRUE),($E$33/$D$33),"")</f>
        <v/>
      </c>
      <c r="AT84" s="54" t="str">
        <f>IF(AND($AH84=AT$58,$AE$33&gt;0,'Datos proporcionados'!$H101=TRUE),($E$33/$D$33),"")</f>
        <v/>
      </c>
      <c r="AU84" s="54" t="str">
        <f>IF(AND($AH84=AU$58,$AE$33&gt;0,'Datos proporcionados'!$H101=TRUE),($E$33/$D$33),"")</f>
        <v/>
      </c>
      <c r="AV84" s="54" t="str">
        <f>IF(AND($AH84=AV$58,$AE$33&gt;0,'Datos proporcionados'!$H101=TRUE),($E$33/$D$33),"")</f>
        <v/>
      </c>
      <c r="AW84" s="54" t="str">
        <f>IF(AND($AH84=AW$58,$AE$33&gt;0,'Datos proporcionados'!$H101=TRUE),($E$33/$D$33),"")</f>
        <v/>
      </c>
      <c r="AX84" s="54" t="str">
        <f>IF(AND($AH84=AX$58,$AE$33&gt;0,'Datos proporcionados'!$H101=TRUE),($E$33/$D$33),"")</f>
        <v/>
      </c>
      <c r="AY84" s="54" t="str">
        <f>IF(AND($AH84=AY$58,$AE$33&gt;0,'Datos proporcionados'!$H101=TRUE),($E$33/$D$33),"")</f>
        <v/>
      </c>
      <c r="AZ84" s="54" t="str">
        <f>IF(AND($AH84=AZ$58,$AE$33&gt;0,'Datos proporcionados'!$H101=TRUE),($E$33/$D$33),"")</f>
        <v/>
      </c>
      <c r="BA84" s="54" t="str">
        <f>IF(AND($AH84=BA$58,$AE$33&gt;0,'Datos proporcionados'!$H101=TRUE),($E$33/$D$33),"")</f>
        <v/>
      </c>
      <c r="BB84" s="54" t="str">
        <f>IF(AND($AH84=BB$58,$AE$33&gt;0,'Datos proporcionados'!$H101=TRUE),($E$33/$D$33),"")</f>
        <v/>
      </c>
      <c r="BC84" s="54" t="str">
        <f>IF(AND($AH84=BC$58,$AE$33&gt;0,'Datos proporcionados'!$H101=TRUE),($E$33/$D$33),"")</f>
        <v/>
      </c>
      <c r="BD84" s="54" t="str">
        <f>IF(AND($AH84=BD$58,$AE$33&gt;0,'Datos proporcionados'!$H101=TRUE),($E$33/$D$33),"")</f>
        <v/>
      </c>
      <c r="BE84" s="54" t="str">
        <f>IF(AND($AH84=BE$58,$AE$33&gt;0,'Datos proporcionados'!$H101=TRUE),($E$33/$D$33),"")</f>
        <v/>
      </c>
      <c r="BF84" s="54" t="str">
        <f>IF(AND($AH84=BF$58,$AE$33&gt;0,'Datos proporcionados'!$H101=TRUE),($E$33/$D$33),"")</f>
        <v/>
      </c>
      <c r="BG84" s="54" t="str">
        <f>IF(AND($AH84=BG$58,$AE$33&gt;0,'Datos proporcionados'!$H101=TRUE),($E$33/$D$33),"")</f>
        <v/>
      </c>
      <c r="BH84" s="54" t="str">
        <f>IF(AND($AH84=BH$58,$AE$33&gt;0,'Datos proporcionados'!$H101=TRUE),($E$33/$D$33),"")</f>
        <v/>
      </c>
      <c r="BI84" s="54" t="str">
        <f>IF(AND($AH84=BI$58,$AE$33&gt;0,'Datos proporcionados'!$H101=TRUE),($E$33/$D$33),"")</f>
        <v/>
      </c>
      <c r="BJ84" s="54" t="str">
        <f>IF(AND($AH84=BJ$58,$AE$33&gt;0,'Datos proporcionados'!$H101=TRUE),($E$33/$D$33),"")</f>
        <v/>
      </c>
      <c r="BK84" s="54" t="str">
        <f>IF(AND($AH84=BK$58,$AE$33&gt;0,'Datos proporcionados'!$H101=TRUE),($E$33/$D$33),"")</f>
        <v/>
      </c>
      <c r="BL84" s="54" t="str">
        <f>IF(AND($AH84=BL$58,$AE$33&gt;0,'Datos proporcionados'!$H101=TRUE),($E$33/$D$33),"")</f>
        <v/>
      </c>
      <c r="BM84" s="54" t="str">
        <f>IF(AND($AH84=BM$58,$AE$33&gt;0,'Datos proporcionados'!$H101=TRUE),($E$33/$D$33),"")</f>
        <v/>
      </c>
      <c r="BN84" s="54" t="str">
        <f>IF(AND($AH84=BN$58,$AE$33&gt;0,'Datos proporcionados'!$H101=TRUE),($E$33/$D$33),"")</f>
        <v/>
      </c>
      <c r="BO84" s="54" t="str">
        <f>IF(AND($AH84=BO$58,$AE$33&gt;0,'Datos proporcionados'!$H101=TRUE),($E$33/$D$33),"")</f>
        <v/>
      </c>
      <c r="BP84" s="54" t="str">
        <f>IF(AND($AH84=BP$58,$AE$33&gt;0,'Datos proporcionados'!$H101=TRUE),($E$33/$D$33),"")</f>
        <v/>
      </c>
      <c r="BQ84" s="54" t="str">
        <f>IF(AND($AH84=BQ$58,$AE$33&gt;0,'Datos proporcionados'!$H101=TRUE),($E$33/$D$33),"")</f>
        <v/>
      </c>
    </row>
    <row r="85" spans="19:69" x14ac:dyDescent="0.25">
      <c r="AG85" s="240"/>
      <c r="AH85" s="53" t="str">
        <f>UPPER('Datos proporcionados'!F102)</f>
        <v/>
      </c>
      <c r="AI85" s="54" t="str">
        <f>IF(AND($AH85=AI$58,$AE$33&gt;0,'Datos proporcionados'!$H102=TRUE),($E$33/$D$33),"")</f>
        <v/>
      </c>
      <c r="AJ85" s="54" t="str">
        <f>IF(AND($AH85=AJ$58,$AE$33&gt;0,'Datos proporcionados'!$H102=TRUE),($E$33/$D$33),"")</f>
        <v/>
      </c>
      <c r="AK85" s="54" t="str">
        <f>IF(AND($AH85=AK$58,$AE$33&gt;0,'Datos proporcionados'!$H102=TRUE),($E$33/$D$33),"")</f>
        <v/>
      </c>
      <c r="AL85" s="54" t="str">
        <f>IF(AND($AH85=AL$58,$AE$33&gt;0,'Datos proporcionados'!$H102=TRUE),($E$33/$D$33),"")</f>
        <v/>
      </c>
      <c r="AM85" s="54" t="str">
        <f>IF(AND($AH85=AM$58,$AE$33&gt;0,'Datos proporcionados'!$H102=TRUE),($E$33/$D$33),"")</f>
        <v/>
      </c>
      <c r="AN85" s="54" t="str">
        <f>IF(AND($AH85=AN$58,$AE$33&gt;0,'Datos proporcionados'!$H102=TRUE),($E$33/$D$33),"")</f>
        <v/>
      </c>
      <c r="AO85" s="54" t="str">
        <f>IF(AND($AH85=AO$58,$AE$33&gt;0,'Datos proporcionados'!$H102=TRUE),($E$33/$D$33),"")</f>
        <v/>
      </c>
      <c r="AP85" s="54" t="str">
        <f>IF(AND($AH85=AP$58,$AE$33&gt;0,'Datos proporcionados'!$H102=TRUE),($E$33/$D$33),"")</f>
        <v/>
      </c>
      <c r="AQ85" s="54" t="str">
        <f>IF(AND($AH85=AQ$58,$AE$33&gt;0,'Datos proporcionados'!$H102=TRUE),($E$33/$D$33),"")</f>
        <v/>
      </c>
      <c r="AR85" s="54" t="str">
        <f>IF(AND($AH85=AR$58,$AE$33&gt;0,'Datos proporcionados'!$H102=TRUE),($E$33/$D$33),"")</f>
        <v/>
      </c>
      <c r="AS85" s="54" t="str">
        <f>IF(AND($AH85=AS$58,$AE$33&gt;0,'Datos proporcionados'!$H102=TRUE),($E$33/$D$33),"")</f>
        <v/>
      </c>
      <c r="AT85" s="54" t="str">
        <f>IF(AND($AH85=AT$58,$AE$33&gt;0,'Datos proporcionados'!$H102=TRUE),($E$33/$D$33),"")</f>
        <v/>
      </c>
      <c r="AU85" s="54" t="str">
        <f>IF(AND($AH85=AU$58,$AE$33&gt;0,'Datos proporcionados'!$H102=TRUE),($E$33/$D$33),"")</f>
        <v/>
      </c>
      <c r="AV85" s="54" t="str">
        <f>IF(AND($AH85=AV$58,$AE$33&gt;0,'Datos proporcionados'!$H102=TRUE),($E$33/$D$33),"")</f>
        <v/>
      </c>
      <c r="AW85" s="54" t="str">
        <f>IF(AND($AH85=AW$58,$AE$33&gt;0,'Datos proporcionados'!$H102=TRUE),($E$33/$D$33),"")</f>
        <v/>
      </c>
      <c r="AX85" s="54" t="str">
        <f>IF(AND($AH85=AX$58,$AE$33&gt;0,'Datos proporcionados'!$H102=TRUE),($E$33/$D$33),"")</f>
        <v/>
      </c>
      <c r="AY85" s="54" t="str">
        <f>IF(AND($AH85=AY$58,$AE$33&gt;0,'Datos proporcionados'!$H102=TRUE),($E$33/$D$33),"")</f>
        <v/>
      </c>
      <c r="AZ85" s="54" t="str">
        <f>IF(AND($AH85=AZ$58,$AE$33&gt;0,'Datos proporcionados'!$H102=TRUE),($E$33/$D$33),"")</f>
        <v/>
      </c>
      <c r="BA85" s="54" t="str">
        <f>IF(AND($AH85=BA$58,$AE$33&gt;0,'Datos proporcionados'!$H102=TRUE),($E$33/$D$33),"")</f>
        <v/>
      </c>
      <c r="BB85" s="54" t="str">
        <f>IF(AND($AH85=BB$58,$AE$33&gt;0,'Datos proporcionados'!$H102=TRUE),($E$33/$D$33),"")</f>
        <v/>
      </c>
      <c r="BC85" s="54" t="str">
        <f>IF(AND($AH85=BC$58,$AE$33&gt;0,'Datos proporcionados'!$H102=TRUE),($E$33/$D$33),"")</f>
        <v/>
      </c>
      <c r="BD85" s="54" t="str">
        <f>IF(AND($AH85=BD$58,$AE$33&gt;0,'Datos proporcionados'!$H102=TRUE),($E$33/$D$33),"")</f>
        <v/>
      </c>
      <c r="BE85" s="54" t="str">
        <f>IF(AND($AH85=BE$58,$AE$33&gt;0,'Datos proporcionados'!$H102=TRUE),($E$33/$D$33),"")</f>
        <v/>
      </c>
      <c r="BF85" s="54" t="str">
        <f>IF(AND($AH85=BF$58,$AE$33&gt;0,'Datos proporcionados'!$H102=TRUE),($E$33/$D$33),"")</f>
        <v/>
      </c>
      <c r="BG85" s="54" t="str">
        <f>IF(AND($AH85=BG$58,$AE$33&gt;0,'Datos proporcionados'!$H102=TRUE),($E$33/$D$33),"")</f>
        <v/>
      </c>
      <c r="BH85" s="54" t="str">
        <f>IF(AND($AH85=BH$58,$AE$33&gt;0,'Datos proporcionados'!$H102=TRUE),($E$33/$D$33),"")</f>
        <v/>
      </c>
      <c r="BI85" s="54" t="str">
        <f>IF(AND($AH85=BI$58,$AE$33&gt;0,'Datos proporcionados'!$H102=TRUE),($E$33/$D$33),"")</f>
        <v/>
      </c>
      <c r="BJ85" s="54" t="str">
        <f>IF(AND($AH85=BJ$58,$AE$33&gt;0,'Datos proporcionados'!$H102=TRUE),($E$33/$D$33),"")</f>
        <v/>
      </c>
      <c r="BK85" s="54" t="str">
        <f>IF(AND($AH85=BK$58,$AE$33&gt;0,'Datos proporcionados'!$H102=TRUE),($E$33/$D$33),"")</f>
        <v/>
      </c>
      <c r="BL85" s="54" t="str">
        <f>IF(AND($AH85=BL$58,$AE$33&gt;0,'Datos proporcionados'!$H102=TRUE),($E$33/$D$33),"")</f>
        <v/>
      </c>
      <c r="BM85" s="54" t="str">
        <f>IF(AND($AH85=BM$58,$AE$33&gt;0,'Datos proporcionados'!$H102=TRUE),($E$33/$D$33),"")</f>
        <v/>
      </c>
      <c r="BN85" s="54" t="str">
        <f>IF(AND($AH85=BN$58,$AE$33&gt;0,'Datos proporcionados'!$H102=TRUE),($E$33/$D$33),"")</f>
        <v/>
      </c>
      <c r="BO85" s="54" t="str">
        <f>IF(AND($AH85=BO$58,$AE$33&gt;0,'Datos proporcionados'!$H102=TRUE),($E$33/$D$33),"")</f>
        <v/>
      </c>
      <c r="BP85" s="54" t="str">
        <f>IF(AND($AH85=BP$58,$AE$33&gt;0,'Datos proporcionados'!$H102=TRUE),($E$33/$D$33),"")</f>
        <v/>
      </c>
      <c r="BQ85" s="54" t="str">
        <f>IF(AND($AH85=BQ$58,$AE$33&gt;0,'Datos proporcionados'!$H102=TRUE),($E$33/$D$33),"")</f>
        <v/>
      </c>
    </row>
    <row r="86" spans="19:69" x14ac:dyDescent="0.25">
      <c r="AG86" s="240"/>
      <c r="AH86" s="53" t="str">
        <f>UPPER('Datos proporcionados'!F103)</f>
        <v/>
      </c>
      <c r="AI86" s="54" t="str">
        <f>IF(AND($AH86=AI$58,$AE$33&gt;0,'Datos proporcionados'!$H103=TRUE),($E$33/$D$33),"")</f>
        <v/>
      </c>
      <c r="AJ86" s="54" t="str">
        <f>IF(AND($AH86=AJ$58,$AE$33&gt;0,'Datos proporcionados'!$H103=TRUE),($E$33/$D$33),"")</f>
        <v/>
      </c>
      <c r="AK86" s="54" t="str">
        <f>IF(AND($AH86=AK$58,$AE$33&gt;0,'Datos proporcionados'!$H103=TRUE),($E$33/$D$33),"")</f>
        <v/>
      </c>
      <c r="AL86" s="54" t="str">
        <f>IF(AND($AH86=AL$58,$AE$33&gt;0,'Datos proporcionados'!$H103=TRUE),($E$33/$D$33),"")</f>
        <v/>
      </c>
      <c r="AM86" s="54" t="str">
        <f>IF(AND($AH86=AM$58,$AE$33&gt;0,'Datos proporcionados'!$H103=TRUE),($E$33/$D$33),"")</f>
        <v/>
      </c>
      <c r="AN86" s="54" t="str">
        <f>IF(AND($AH86=AN$58,$AE$33&gt;0,'Datos proporcionados'!$H103=TRUE),($E$33/$D$33),"")</f>
        <v/>
      </c>
      <c r="AO86" s="54" t="str">
        <f>IF(AND($AH86=AO$58,$AE$33&gt;0,'Datos proporcionados'!$H103=TRUE),($E$33/$D$33),"")</f>
        <v/>
      </c>
      <c r="AP86" s="54" t="str">
        <f>IF(AND($AH86=AP$58,$AE$33&gt;0,'Datos proporcionados'!$H103=TRUE),($E$33/$D$33),"")</f>
        <v/>
      </c>
      <c r="AQ86" s="54" t="str">
        <f>IF(AND($AH86=AQ$58,$AE$33&gt;0,'Datos proporcionados'!$H103=TRUE),($E$33/$D$33),"")</f>
        <v/>
      </c>
      <c r="AR86" s="54" t="str">
        <f>IF(AND($AH86=AR$58,$AE$33&gt;0,'Datos proporcionados'!$H103=TRUE),($E$33/$D$33),"")</f>
        <v/>
      </c>
      <c r="AS86" s="54" t="str">
        <f>IF(AND($AH86=AS$58,$AE$33&gt;0,'Datos proporcionados'!$H103=TRUE),($E$33/$D$33),"")</f>
        <v/>
      </c>
      <c r="AT86" s="54" t="str">
        <f>IF(AND($AH86=AT$58,$AE$33&gt;0,'Datos proporcionados'!$H103=TRUE),($E$33/$D$33),"")</f>
        <v/>
      </c>
      <c r="AU86" s="54" t="str">
        <f>IF(AND($AH86=AU$58,$AE$33&gt;0,'Datos proporcionados'!$H103=TRUE),($E$33/$D$33),"")</f>
        <v/>
      </c>
      <c r="AV86" s="54" t="str">
        <f>IF(AND($AH86=AV$58,$AE$33&gt;0,'Datos proporcionados'!$H103=TRUE),($E$33/$D$33),"")</f>
        <v/>
      </c>
      <c r="AW86" s="54" t="str">
        <f>IF(AND($AH86=AW$58,$AE$33&gt;0,'Datos proporcionados'!$H103=TRUE),($E$33/$D$33),"")</f>
        <v/>
      </c>
      <c r="AX86" s="54" t="str">
        <f>IF(AND($AH86=AX$58,$AE$33&gt;0,'Datos proporcionados'!$H103=TRUE),($E$33/$D$33),"")</f>
        <v/>
      </c>
      <c r="AY86" s="54" t="str">
        <f>IF(AND($AH86=AY$58,$AE$33&gt;0,'Datos proporcionados'!$H103=TRUE),($E$33/$D$33),"")</f>
        <v/>
      </c>
      <c r="AZ86" s="54" t="str">
        <f>IF(AND($AH86=AZ$58,$AE$33&gt;0,'Datos proporcionados'!$H103=TRUE),($E$33/$D$33),"")</f>
        <v/>
      </c>
      <c r="BA86" s="54" t="str">
        <f>IF(AND($AH86=BA$58,$AE$33&gt;0,'Datos proporcionados'!$H103=TRUE),($E$33/$D$33),"")</f>
        <v/>
      </c>
      <c r="BB86" s="54" t="str">
        <f>IF(AND($AH86=BB$58,$AE$33&gt;0,'Datos proporcionados'!$H103=TRUE),($E$33/$D$33),"")</f>
        <v/>
      </c>
      <c r="BC86" s="54" t="str">
        <f>IF(AND($AH86=BC$58,$AE$33&gt;0,'Datos proporcionados'!$H103=TRUE),($E$33/$D$33),"")</f>
        <v/>
      </c>
      <c r="BD86" s="54" t="str">
        <f>IF(AND($AH86=BD$58,$AE$33&gt;0,'Datos proporcionados'!$H103=TRUE),($E$33/$D$33),"")</f>
        <v/>
      </c>
      <c r="BE86" s="54" t="str">
        <f>IF(AND($AH86=BE$58,$AE$33&gt;0,'Datos proporcionados'!$H103=TRUE),($E$33/$D$33),"")</f>
        <v/>
      </c>
      <c r="BF86" s="54" t="str">
        <f>IF(AND($AH86=BF$58,$AE$33&gt;0,'Datos proporcionados'!$H103=TRUE),($E$33/$D$33),"")</f>
        <v/>
      </c>
      <c r="BG86" s="54" t="str">
        <f>IF(AND($AH86=BG$58,$AE$33&gt;0,'Datos proporcionados'!$H103=TRUE),($E$33/$D$33),"")</f>
        <v/>
      </c>
      <c r="BH86" s="54" t="str">
        <f>IF(AND($AH86=BH$58,$AE$33&gt;0,'Datos proporcionados'!$H103=TRUE),($E$33/$D$33),"")</f>
        <v/>
      </c>
      <c r="BI86" s="54" t="str">
        <f>IF(AND($AH86=BI$58,$AE$33&gt;0,'Datos proporcionados'!$H103=TRUE),($E$33/$D$33),"")</f>
        <v/>
      </c>
      <c r="BJ86" s="54" t="str">
        <f>IF(AND($AH86=BJ$58,$AE$33&gt;0,'Datos proporcionados'!$H103=TRUE),($E$33/$D$33),"")</f>
        <v/>
      </c>
      <c r="BK86" s="54" t="str">
        <f>IF(AND($AH86=BK$58,$AE$33&gt;0,'Datos proporcionados'!$H103=TRUE),($E$33/$D$33),"")</f>
        <v/>
      </c>
      <c r="BL86" s="54" t="str">
        <f>IF(AND($AH86=BL$58,$AE$33&gt;0,'Datos proporcionados'!$H103=TRUE),($E$33/$D$33),"")</f>
        <v/>
      </c>
      <c r="BM86" s="54" t="str">
        <f>IF(AND($AH86=BM$58,$AE$33&gt;0,'Datos proporcionados'!$H103=TRUE),($E$33/$D$33),"")</f>
        <v/>
      </c>
      <c r="BN86" s="54" t="str">
        <f>IF(AND($AH86=BN$58,$AE$33&gt;0,'Datos proporcionados'!$H103=TRUE),($E$33/$D$33),"")</f>
        <v/>
      </c>
      <c r="BO86" s="54" t="str">
        <f>IF(AND($AH86=BO$58,$AE$33&gt;0,'Datos proporcionados'!$H103=TRUE),($E$33/$D$33),"")</f>
        <v/>
      </c>
      <c r="BP86" s="54" t="str">
        <f>IF(AND($AH86=BP$58,$AE$33&gt;0,'Datos proporcionados'!$H103=TRUE),($E$33/$D$33),"")</f>
        <v/>
      </c>
      <c r="BQ86" s="54" t="str">
        <f>IF(AND($AH86=BQ$58,$AE$33&gt;0,'Datos proporcionados'!$H103=TRUE),($E$33/$D$33),"")</f>
        <v/>
      </c>
    </row>
    <row r="87" spans="19:69" x14ac:dyDescent="0.25">
      <c r="AG87" s="240"/>
      <c r="AH87" s="53" t="str">
        <f>UPPER('Datos proporcionados'!F104)</f>
        <v/>
      </c>
      <c r="AI87" s="54" t="str">
        <f>IF(AND($AH87=AI$58,$AE$33&gt;0,'Datos proporcionados'!$H104=TRUE),($E$33/$D$33),"")</f>
        <v/>
      </c>
      <c r="AJ87" s="54" t="str">
        <f>IF(AND($AH87=AJ$58,$AE$33&gt;0,'Datos proporcionados'!$H104=TRUE),($E$33/$D$33),"")</f>
        <v/>
      </c>
      <c r="AK87" s="54" t="str">
        <f>IF(AND($AH87=AK$58,$AE$33&gt;0,'Datos proporcionados'!$H104=TRUE),($E$33/$D$33),"")</f>
        <v/>
      </c>
      <c r="AL87" s="54" t="str">
        <f>IF(AND($AH87=AL$58,$AE$33&gt;0,'Datos proporcionados'!$H104=TRUE),($E$33/$D$33),"")</f>
        <v/>
      </c>
      <c r="AM87" s="54" t="str">
        <f>IF(AND($AH87=AM$58,$AE$33&gt;0,'Datos proporcionados'!$H104=TRUE),($E$33/$D$33),"")</f>
        <v/>
      </c>
      <c r="AN87" s="54" t="str">
        <f>IF(AND($AH87=AN$58,$AE$33&gt;0,'Datos proporcionados'!$H104=TRUE),($E$33/$D$33),"")</f>
        <v/>
      </c>
      <c r="AO87" s="54" t="str">
        <f>IF(AND($AH87=AO$58,$AE$33&gt;0,'Datos proporcionados'!$H104=TRUE),($E$33/$D$33),"")</f>
        <v/>
      </c>
      <c r="AP87" s="54" t="str">
        <f>IF(AND($AH87=AP$58,$AE$33&gt;0,'Datos proporcionados'!$H104=TRUE),($E$33/$D$33),"")</f>
        <v/>
      </c>
      <c r="AQ87" s="54" t="str">
        <f>IF(AND($AH87=AQ$58,$AE$33&gt;0,'Datos proporcionados'!$H104=TRUE),($E$33/$D$33),"")</f>
        <v/>
      </c>
      <c r="AR87" s="54" t="str">
        <f>IF(AND($AH87=AR$58,$AE$33&gt;0,'Datos proporcionados'!$H104=TRUE),($E$33/$D$33),"")</f>
        <v/>
      </c>
      <c r="AS87" s="54" t="str">
        <f>IF(AND($AH87=AS$58,$AE$33&gt;0,'Datos proporcionados'!$H104=TRUE),($E$33/$D$33),"")</f>
        <v/>
      </c>
      <c r="AT87" s="54" t="str">
        <f>IF(AND($AH87=AT$58,$AE$33&gt;0,'Datos proporcionados'!$H104=TRUE),($E$33/$D$33),"")</f>
        <v/>
      </c>
      <c r="AU87" s="54" t="str">
        <f>IF(AND($AH87=AU$58,$AE$33&gt;0,'Datos proporcionados'!$H104=TRUE),($E$33/$D$33),"")</f>
        <v/>
      </c>
      <c r="AV87" s="54" t="str">
        <f>IF(AND($AH87=AV$58,$AE$33&gt;0,'Datos proporcionados'!$H104=TRUE),($E$33/$D$33),"")</f>
        <v/>
      </c>
      <c r="AW87" s="54" t="str">
        <f>IF(AND($AH87=AW$58,$AE$33&gt;0,'Datos proporcionados'!$H104=TRUE),($E$33/$D$33),"")</f>
        <v/>
      </c>
      <c r="AX87" s="54" t="str">
        <f>IF(AND($AH87=AX$58,$AE$33&gt;0,'Datos proporcionados'!$H104=TRUE),($E$33/$D$33),"")</f>
        <v/>
      </c>
      <c r="AY87" s="54" t="str">
        <f>IF(AND($AH87=AY$58,$AE$33&gt;0,'Datos proporcionados'!$H104=TRUE),($E$33/$D$33),"")</f>
        <v/>
      </c>
      <c r="AZ87" s="54" t="str">
        <f>IF(AND($AH87=AZ$58,$AE$33&gt;0,'Datos proporcionados'!$H104=TRUE),($E$33/$D$33),"")</f>
        <v/>
      </c>
      <c r="BA87" s="54" t="str">
        <f>IF(AND($AH87=BA$58,$AE$33&gt;0,'Datos proporcionados'!$H104=TRUE),($E$33/$D$33),"")</f>
        <v/>
      </c>
      <c r="BB87" s="54" t="str">
        <f>IF(AND($AH87=BB$58,$AE$33&gt;0,'Datos proporcionados'!$H104=TRUE),($E$33/$D$33),"")</f>
        <v/>
      </c>
      <c r="BC87" s="54" t="str">
        <f>IF(AND($AH87=BC$58,$AE$33&gt;0,'Datos proporcionados'!$H104=TRUE),($E$33/$D$33),"")</f>
        <v/>
      </c>
      <c r="BD87" s="54" t="str">
        <f>IF(AND($AH87=BD$58,$AE$33&gt;0,'Datos proporcionados'!$H104=TRUE),($E$33/$D$33),"")</f>
        <v/>
      </c>
      <c r="BE87" s="54" t="str">
        <f>IF(AND($AH87=BE$58,$AE$33&gt;0,'Datos proporcionados'!$H104=TRUE),($E$33/$D$33),"")</f>
        <v/>
      </c>
      <c r="BF87" s="54" t="str">
        <f>IF(AND($AH87=BF$58,$AE$33&gt;0,'Datos proporcionados'!$H104=TRUE),($E$33/$D$33),"")</f>
        <v/>
      </c>
      <c r="BG87" s="54" t="str">
        <f>IF(AND($AH87=BG$58,$AE$33&gt;0,'Datos proporcionados'!$H104=TRUE),($E$33/$D$33),"")</f>
        <v/>
      </c>
      <c r="BH87" s="54" t="str">
        <f>IF(AND($AH87=BH$58,$AE$33&gt;0,'Datos proporcionados'!$H104=TRUE),($E$33/$D$33),"")</f>
        <v/>
      </c>
      <c r="BI87" s="54" t="str">
        <f>IF(AND($AH87=BI$58,$AE$33&gt;0,'Datos proporcionados'!$H104=TRUE),($E$33/$D$33),"")</f>
        <v/>
      </c>
      <c r="BJ87" s="54" t="str">
        <f>IF(AND($AH87=BJ$58,$AE$33&gt;0,'Datos proporcionados'!$H104=TRUE),($E$33/$D$33),"")</f>
        <v/>
      </c>
      <c r="BK87" s="54" t="str">
        <f>IF(AND($AH87=BK$58,$AE$33&gt;0,'Datos proporcionados'!$H104=TRUE),($E$33/$D$33),"")</f>
        <v/>
      </c>
      <c r="BL87" s="54" t="str">
        <f>IF(AND($AH87=BL$58,$AE$33&gt;0,'Datos proporcionados'!$H104=TRUE),($E$33/$D$33),"")</f>
        <v/>
      </c>
      <c r="BM87" s="54" t="str">
        <f>IF(AND($AH87=BM$58,$AE$33&gt;0,'Datos proporcionados'!$H104=TRUE),($E$33/$D$33),"")</f>
        <v/>
      </c>
      <c r="BN87" s="54" t="str">
        <f>IF(AND($AH87=BN$58,$AE$33&gt;0,'Datos proporcionados'!$H104=TRUE),($E$33/$D$33),"")</f>
        <v/>
      </c>
      <c r="BO87" s="54" t="str">
        <f>IF(AND($AH87=BO$58,$AE$33&gt;0,'Datos proporcionados'!$H104=TRUE),($E$33/$D$33),"")</f>
        <v/>
      </c>
      <c r="BP87" s="54" t="str">
        <f>IF(AND($AH87=BP$58,$AE$33&gt;0,'Datos proporcionados'!$H104=TRUE),($E$33/$D$33),"")</f>
        <v/>
      </c>
      <c r="BQ87" s="54" t="str">
        <f>IF(AND($AH87=BQ$58,$AE$33&gt;0,'Datos proporcionados'!$H104=TRUE),($E$33/$D$33),"")</f>
        <v/>
      </c>
    </row>
    <row r="88" spans="19:69" x14ac:dyDescent="0.25">
      <c r="AG88" s="240"/>
      <c r="AH88" s="53" t="str">
        <f>UPPER('Datos proporcionados'!F105)</f>
        <v/>
      </c>
      <c r="AI88" s="54" t="str">
        <f>IF(AND($AH88=AI$58,$AE$33&gt;0,'Datos proporcionados'!$H105=TRUE),($E$33/$D$33),"")</f>
        <v/>
      </c>
      <c r="AJ88" s="54" t="str">
        <f>IF(AND($AH88=AJ$58,$AE$33&gt;0,'Datos proporcionados'!$H105=TRUE),($E$33/$D$33),"")</f>
        <v/>
      </c>
      <c r="AK88" s="54" t="str">
        <f>IF(AND($AH88=AK$58,$AE$33&gt;0,'Datos proporcionados'!$H105=TRUE),($E$33/$D$33),"")</f>
        <v/>
      </c>
      <c r="AL88" s="54" t="str">
        <f>IF(AND($AH88=AL$58,$AE$33&gt;0,'Datos proporcionados'!$H105=TRUE),($E$33/$D$33),"")</f>
        <v/>
      </c>
      <c r="AM88" s="54" t="str">
        <f>IF(AND($AH88=AM$58,$AE$33&gt;0,'Datos proporcionados'!$H105=TRUE),($E$33/$D$33),"")</f>
        <v/>
      </c>
      <c r="AN88" s="54" t="str">
        <f>IF(AND($AH88=AN$58,$AE$33&gt;0,'Datos proporcionados'!$H105=TRUE),($E$33/$D$33),"")</f>
        <v/>
      </c>
      <c r="AO88" s="54" t="str">
        <f>IF(AND($AH88=AO$58,$AE$33&gt;0,'Datos proporcionados'!$H105=TRUE),($E$33/$D$33),"")</f>
        <v/>
      </c>
      <c r="AP88" s="54" t="str">
        <f>IF(AND($AH88=AP$58,$AE$33&gt;0,'Datos proporcionados'!$H105=TRUE),($E$33/$D$33),"")</f>
        <v/>
      </c>
      <c r="AQ88" s="54" t="str">
        <f>IF(AND($AH88=AQ$58,$AE$33&gt;0,'Datos proporcionados'!$H105=TRUE),($E$33/$D$33),"")</f>
        <v/>
      </c>
      <c r="AR88" s="54" t="str">
        <f>IF(AND($AH88=AR$58,$AE$33&gt;0,'Datos proporcionados'!$H105=TRUE),($E$33/$D$33),"")</f>
        <v/>
      </c>
      <c r="AS88" s="54" t="str">
        <f>IF(AND($AH88=AS$58,$AE$33&gt;0,'Datos proporcionados'!$H105=TRUE),($E$33/$D$33),"")</f>
        <v/>
      </c>
      <c r="AT88" s="54" t="str">
        <f>IF(AND($AH88=AT$58,$AE$33&gt;0,'Datos proporcionados'!$H105=TRUE),($E$33/$D$33),"")</f>
        <v/>
      </c>
      <c r="AU88" s="54" t="str">
        <f>IF(AND($AH88=AU$58,$AE$33&gt;0,'Datos proporcionados'!$H105=TRUE),($E$33/$D$33),"")</f>
        <v/>
      </c>
      <c r="AV88" s="54" t="str">
        <f>IF(AND($AH88=AV$58,$AE$33&gt;0,'Datos proporcionados'!$H105=TRUE),($E$33/$D$33),"")</f>
        <v/>
      </c>
      <c r="AW88" s="54" t="str">
        <f>IF(AND($AH88=AW$58,$AE$33&gt;0,'Datos proporcionados'!$H105=TRUE),($E$33/$D$33),"")</f>
        <v/>
      </c>
      <c r="AX88" s="54" t="str">
        <f>IF(AND($AH88=AX$58,$AE$33&gt;0,'Datos proporcionados'!$H105=TRUE),($E$33/$D$33),"")</f>
        <v/>
      </c>
      <c r="AY88" s="54" t="str">
        <f>IF(AND($AH88=AY$58,$AE$33&gt;0,'Datos proporcionados'!$H105=TRUE),($E$33/$D$33),"")</f>
        <v/>
      </c>
      <c r="AZ88" s="54" t="str">
        <f>IF(AND($AH88=AZ$58,$AE$33&gt;0,'Datos proporcionados'!$H105=TRUE),($E$33/$D$33),"")</f>
        <v/>
      </c>
      <c r="BA88" s="54" t="str">
        <f>IF(AND($AH88=BA$58,$AE$33&gt;0,'Datos proporcionados'!$H105=TRUE),($E$33/$D$33),"")</f>
        <v/>
      </c>
      <c r="BB88" s="54" t="str">
        <f>IF(AND($AH88=BB$58,$AE$33&gt;0,'Datos proporcionados'!$H105=TRUE),($E$33/$D$33),"")</f>
        <v/>
      </c>
      <c r="BC88" s="54" t="str">
        <f>IF(AND($AH88=BC$58,$AE$33&gt;0,'Datos proporcionados'!$H105=TRUE),($E$33/$D$33),"")</f>
        <v/>
      </c>
      <c r="BD88" s="54" t="str">
        <f>IF(AND($AH88=BD$58,$AE$33&gt;0,'Datos proporcionados'!$H105=TRUE),($E$33/$D$33),"")</f>
        <v/>
      </c>
      <c r="BE88" s="54" t="str">
        <f>IF(AND($AH88=BE$58,$AE$33&gt;0,'Datos proporcionados'!$H105=TRUE),($E$33/$D$33),"")</f>
        <v/>
      </c>
      <c r="BF88" s="54" t="str">
        <f>IF(AND($AH88=BF$58,$AE$33&gt;0,'Datos proporcionados'!$H105=TRUE),($E$33/$D$33),"")</f>
        <v/>
      </c>
      <c r="BG88" s="54" t="str">
        <f>IF(AND($AH88=BG$58,$AE$33&gt;0,'Datos proporcionados'!$H105=TRUE),($E$33/$D$33),"")</f>
        <v/>
      </c>
      <c r="BH88" s="54" t="str">
        <f>IF(AND($AH88=BH$58,$AE$33&gt;0,'Datos proporcionados'!$H105=TRUE),($E$33/$D$33),"")</f>
        <v/>
      </c>
      <c r="BI88" s="54" t="str">
        <f>IF(AND($AH88=BI$58,$AE$33&gt;0,'Datos proporcionados'!$H105=TRUE),($E$33/$D$33),"")</f>
        <v/>
      </c>
      <c r="BJ88" s="54" t="str">
        <f>IF(AND($AH88=BJ$58,$AE$33&gt;0,'Datos proporcionados'!$H105=TRUE),($E$33/$D$33),"")</f>
        <v/>
      </c>
      <c r="BK88" s="54" t="str">
        <f>IF(AND($AH88=BK$58,$AE$33&gt;0,'Datos proporcionados'!$H105=TRUE),($E$33/$D$33),"")</f>
        <v/>
      </c>
      <c r="BL88" s="54" t="str">
        <f>IF(AND($AH88=BL$58,$AE$33&gt;0,'Datos proporcionados'!$H105=TRUE),($E$33/$D$33),"")</f>
        <v/>
      </c>
      <c r="BM88" s="54" t="str">
        <f>IF(AND($AH88=BM$58,$AE$33&gt;0,'Datos proporcionados'!$H105=TRUE),($E$33/$D$33),"")</f>
        <v/>
      </c>
      <c r="BN88" s="54" t="str">
        <f>IF(AND($AH88=BN$58,$AE$33&gt;0,'Datos proporcionados'!$H105=TRUE),($E$33/$D$33),"")</f>
        <v/>
      </c>
      <c r="BO88" s="54" t="str">
        <f>IF(AND($AH88=BO$58,$AE$33&gt;0,'Datos proporcionados'!$H105=TRUE),($E$33/$D$33),"")</f>
        <v/>
      </c>
      <c r="BP88" s="54" t="str">
        <f>IF(AND($AH88=BP$58,$AE$33&gt;0,'Datos proporcionados'!$H105=TRUE),($E$33/$D$33),"")</f>
        <v/>
      </c>
      <c r="BQ88" s="54" t="str">
        <f>IF(AND($AH88=BQ$58,$AE$33&gt;0,'Datos proporcionados'!$H105=TRUE),($E$33/$D$33),"")</f>
        <v/>
      </c>
    </row>
    <row r="89" spans="19:69" x14ac:dyDescent="0.25">
      <c r="AG89" s="240" t="s">
        <v>103</v>
      </c>
      <c r="AH89" s="37" t="str">
        <f>UPPER('Datos proporcionados'!F107)</f>
        <v/>
      </c>
      <c r="AI89" s="38" t="str">
        <f>IF(AND($AH89=AI$58,$AE$34&gt;0,'Datos proporcionados'!$H107=TRUE),$E$34/$D$34,"")</f>
        <v/>
      </c>
      <c r="AJ89" s="38" t="str">
        <f>IF(AND($AH89=AJ$58,$AE$34&gt;0,'Datos proporcionados'!$H107=TRUE),$E$34/$D$34,"")</f>
        <v/>
      </c>
      <c r="AK89" s="38" t="str">
        <f>IF(AND($AH89=AK$58,$AE$34&gt;0,'Datos proporcionados'!$H107=TRUE),$E$34/$D$34,"")</f>
        <v/>
      </c>
      <c r="AL89" s="38" t="str">
        <f>IF(AND($AH89=AL$58,$AE$34&gt;0,'Datos proporcionados'!$H107=TRUE),$E$34/$D$34,"")</f>
        <v/>
      </c>
      <c r="AM89" s="38" t="str">
        <f>IF(AND($AH89=AM$58,$AE$34&gt;0,'Datos proporcionados'!$H107=TRUE),$E$34/$D$34,"")</f>
        <v/>
      </c>
      <c r="AN89" s="38" t="str">
        <f>IF(AND($AH89=AN$58,$AE$34&gt;0,'Datos proporcionados'!$H107=TRUE),$E$34/$D$34,"")</f>
        <v/>
      </c>
      <c r="AO89" s="38" t="str">
        <f>IF(AND($AH89=AO$58,$AE$34&gt;0,'Datos proporcionados'!$H107=TRUE),$E$34/$D$34,"")</f>
        <v/>
      </c>
      <c r="AP89" s="38" t="str">
        <f>IF(AND($AH89=AP$58,$AE$34&gt;0,'Datos proporcionados'!$H107=TRUE),$E$34/$D$34,"")</f>
        <v/>
      </c>
      <c r="AQ89" s="38" t="str">
        <f>IF(AND($AH89=AQ$58,$AE$34&gt;0,'Datos proporcionados'!$H107=TRUE),$E$34/$D$34,"")</f>
        <v/>
      </c>
      <c r="AR89" s="38" t="str">
        <f>IF(AND($AH89=AR$58,$AE$34&gt;0,'Datos proporcionados'!$H107=TRUE),$E$34/$D$34,"")</f>
        <v/>
      </c>
      <c r="AS89" s="38" t="str">
        <f>IF(AND($AH89=AS$58,$AE$34&gt;0,'Datos proporcionados'!$H107=TRUE),$E$34/$D$34,"")</f>
        <v/>
      </c>
      <c r="AT89" s="38" t="str">
        <f>IF(AND($AH89=AT$58,$AE$34&gt;0,'Datos proporcionados'!$H107=TRUE),$E$34/$D$34,"")</f>
        <v/>
      </c>
      <c r="AU89" s="38" t="str">
        <f>IF(AND($AH89=AU$58,$AE$34&gt;0,'Datos proporcionados'!$H107=TRUE),$E$34/$D$34,"")</f>
        <v/>
      </c>
      <c r="AV89" s="38" t="str">
        <f>IF(AND($AH89=AV$58,$AE$34&gt;0,'Datos proporcionados'!$H107=TRUE),$E$34/$D$34,"")</f>
        <v/>
      </c>
      <c r="AW89" s="38" t="str">
        <f>IF(AND($AH89=AW$58,$AE$34&gt;0,'Datos proporcionados'!$H107=TRUE),$E$34/$D$34,"")</f>
        <v/>
      </c>
      <c r="AX89" s="38" t="str">
        <f>IF(AND($AH89=AX$58,$AE$34&gt;0,'Datos proporcionados'!$H107=TRUE),$E$34/$D$34,"")</f>
        <v/>
      </c>
      <c r="AY89" s="38" t="str">
        <f>IF(AND($AH89=AY$58,$AE$34&gt;0,'Datos proporcionados'!$H107=TRUE),$E$34/$D$34,"")</f>
        <v/>
      </c>
      <c r="AZ89" s="38" t="str">
        <f>IF(AND($AH89=AZ$58,$AE$34&gt;0,'Datos proporcionados'!$H107=TRUE),$E$34/$D$34,"")</f>
        <v/>
      </c>
      <c r="BA89" s="38" t="str">
        <f>IF(AND($AH89=BA$58,$AE$34&gt;0,'Datos proporcionados'!$H107=TRUE),$E$34/$D$34,"")</f>
        <v/>
      </c>
      <c r="BB89" s="38" t="str">
        <f>IF(AND($AH89=BB$58,$AE$34&gt;0,'Datos proporcionados'!$H107=TRUE),$E$34/$D$34,"")</f>
        <v/>
      </c>
      <c r="BC89" s="38" t="str">
        <f>IF(AND($AH89=BC$58,$AE$34&gt;0,'Datos proporcionados'!$H107=TRUE),$E$34/$D$34,"")</f>
        <v/>
      </c>
      <c r="BD89" s="38" t="str">
        <f>IF(AND($AH89=BD$58,$AE$34&gt;0,'Datos proporcionados'!$H107=TRUE),$E$34/$D$34,"")</f>
        <v/>
      </c>
      <c r="BE89" s="38" t="str">
        <f>IF(AND($AH89=BE$58,$AE$34&gt;0,'Datos proporcionados'!$H107=TRUE),$E$34/$D$34,"")</f>
        <v/>
      </c>
      <c r="BF89" s="38" t="str">
        <f>IF(AND($AH89=BF$58,$AE$34&gt;0,'Datos proporcionados'!$H107=TRUE),$E$34/$D$34,"")</f>
        <v/>
      </c>
      <c r="BG89" s="38" t="str">
        <f>IF(AND($AH89=BG$58,$AE$34&gt;0,'Datos proporcionados'!$H107=TRUE),$E$34/$D$34,"")</f>
        <v/>
      </c>
      <c r="BH89" s="38" t="str">
        <f>IF(AND($AH89=BH$58,$AE$34&gt;0,'Datos proporcionados'!$H107=TRUE),$E$34/$D$34,"")</f>
        <v/>
      </c>
      <c r="BI89" s="38" t="str">
        <f>IF(AND($AH89=BI$58,$AE$34&gt;0,'Datos proporcionados'!$H107=TRUE),$E$34/$D$34,"")</f>
        <v/>
      </c>
      <c r="BJ89" s="38" t="str">
        <f>IF(AND($AH89=BJ$58,$AE$34&gt;0,'Datos proporcionados'!$H107=TRUE),$E$34/$D$34,"")</f>
        <v/>
      </c>
      <c r="BK89" s="38" t="str">
        <f>IF(AND($AH89=BK$58,$AE$34&gt;0,'Datos proporcionados'!$H107=TRUE),$E$34/$D$34,"")</f>
        <v/>
      </c>
      <c r="BL89" s="38" t="str">
        <f>IF(AND($AH89=BL$58,$AE$34&gt;0,'Datos proporcionados'!$H107=TRUE),$E$34/$D$34,"")</f>
        <v/>
      </c>
      <c r="BM89" s="38" t="str">
        <f>IF(AND($AH89=BM$58,$AE$34&gt;0,'Datos proporcionados'!$H107=TRUE),$E$34/$D$34,"")</f>
        <v/>
      </c>
      <c r="BN89" s="38" t="str">
        <f>IF(AND($AH89=BN$58,$AE$34&gt;0,'Datos proporcionados'!$H107=TRUE),$E$34/$D$34,"")</f>
        <v/>
      </c>
      <c r="BO89" s="38" t="str">
        <f>IF(AND($AH89=BO$58,$AE$34&gt;0,'Datos proporcionados'!$H107=TRUE),$E$34/$D$34,"")</f>
        <v/>
      </c>
      <c r="BP89" s="38" t="str">
        <f>IF(AND($AH89=BP$58,$AE$34&gt;0,'Datos proporcionados'!$H107=TRUE),$E$34/$D$34,"")</f>
        <v/>
      </c>
      <c r="BQ89" s="38" t="str">
        <f>IF(AND($AH89=BQ$58,$AE$34&gt;0,'Datos proporcionados'!$H107=TRUE),$E$34/$D$34,"")</f>
        <v/>
      </c>
    </row>
    <row r="90" spans="19:69" x14ac:dyDescent="0.25">
      <c r="AG90" s="240"/>
      <c r="AH90" s="37" t="str">
        <f>UPPER('Datos proporcionados'!F108)</f>
        <v/>
      </c>
      <c r="AI90" s="38" t="str">
        <f>IF(AND($AH90=AI$58,$AE$34&gt;0,'Datos proporcionados'!$H108=TRUE),$E$34/$D$34,"")</f>
        <v/>
      </c>
      <c r="AJ90" s="38" t="str">
        <f>IF(AND($AH90=AJ$58,$AE$34&gt;0,'Datos proporcionados'!$H108=TRUE),$E$34/$D$34,"")</f>
        <v/>
      </c>
      <c r="AK90" s="38" t="str">
        <f>IF(AND($AH90=AK$58,$AE$34&gt;0,'Datos proporcionados'!$H108=TRUE),$E$34/$D$34,"")</f>
        <v/>
      </c>
      <c r="AL90" s="38" t="str">
        <f>IF(AND($AH90=AL$58,$AE$34&gt;0,'Datos proporcionados'!$H108=TRUE),$E$34/$D$34,"")</f>
        <v/>
      </c>
      <c r="AM90" s="38" t="str">
        <f>IF(AND($AH90=AM$58,$AE$34&gt;0,'Datos proporcionados'!$H108=TRUE),$E$34/$D$34,"")</f>
        <v/>
      </c>
      <c r="AN90" s="38" t="str">
        <f>IF(AND($AH90=AN$58,$AE$34&gt;0,'Datos proporcionados'!$H108=TRUE),$E$34/$D$34,"")</f>
        <v/>
      </c>
      <c r="AO90" s="38" t="str">
        <f>IF(AND($AH90=AO$58,$AE$34&gt;0,'Datos proporcionados'!$H108=TRUE),$E$34/$D$34,"")</f>
        <v/>
      </c>
      <c r="AP90" s="38" t="str">
        <f>IF(AND($AH90=AP$58,$AE$34&gt;0,'Datos proporcionados'!$H108=TRUE),$E$34/$D$34,"")</f>
        <v/>
      </c>
      <c r="AQ90" s="38" t="str">
        <f>IF(AND($AH90=AQ$58,$AE$34&gt;0,'Datos proporcionados'!$H108=TRUE),$E$34/$D$34,"")</f>
        <v/>
      </c>
      <c r="AR90" s="38" t="str">
        <f>IF(AND($AH90=AR$58,$AE$34&gt;0,'Datos proporcionados'!$H108=TRUE),$E$34/$D$34,"")</f>
        <v/>
      </c>
      <c r="AS90" s="38" t="str">
        <f>IF(AND($AH90=AS$58,$AE$34&gt;0,'Datos proporcionados'!$H108=TRUE),$E$34/$D$34,"")</f>
        <v/>
      </c>
      <c r="AT90" s="38" t="str">
        <f>IF(AND($AH90=AT$58,$AE$34&gt;0,'Datos proporcionados'!$H108=TRUE),$E$34/$D$34,"")</f>
        <v/>
      </c>
      <c r="AU90" s="38" t="str">
        <f>IF(AND($AH90=AU$58,$AE$34&gt;0,'Datos proporcionados'!$H108=TRUE),$E$34/$D$34,"")</f>
        <v/>
      </c>
      <c r="AV90" s="38" t="str">
        <f>IF(AND($AH90=AV$58,$AE$34&gt;0,'Datos proporcionados'!$H108=TRUE),$E$34/$D$34,"")</f>
        <v/>
      </c>
      <c r="AW90" s="38" t="str">
        <f>IF(AND($AH90=AW$58,$AE$34&gt;0,'Datos proporcionados'!$H108=TRUE),$E$34/$D$34,"")</f>
        <v/>
      </c>
      <c r="AX90" s="38" t="str">
        <f>IF(AND($AH90=AX$58,$AE$34&gt;0,'Datos proporcionados'!$H108=TRUE),$E$34/$D$34,"")</f>
        <v/>
      </c>
      <c r="AY90" s="38" t="str">
        <f>IF(AND($AH90=AY$58,$AE$34&gt;0,'Datos proporcionados'!$H108=TRUE),$E$34/$D$34,"")</f>
        <v/>
      </c>
      <c r="AZ90" s="38" t="str">
        <f>IF(AND($AH90=AZ$58,$AE$34&gt;0,'Datos proporcionados'!$H108=TRUE),$E$34/$D$34,"")</f>
        <v/>
      </c>
      <c r="BA90" s="38" t="str">
        <f>IF(AND($AH90=BA$58,$AE$34&gt;0,'Datos proporcionados'!$H108=TRUE),$E$34/$D$34,"")</f>
        <v/>
      </c>
      <c r="BB90" s="38" t="str">
        <f>IF(AND($AH90=BB$58,$AE$34&gt;0,'Datos proporcionados'!$H108=TRUE),$E$34/$D$34,"")</f>
        <v/>
      </c>
      <c r="BC90" s="38" t="str">
        <f>IF(AND($AH90=BC$58,$AE$34&gt;0,'Datos proporcionados'!$H108=TRUE),$E$34/$D$34,"")</f>
        <v/>
      </c>
      <c r="BD90" s="38" t="str">
        <f>IF(AND($AH90=BD$58,$AE$34&gt;0,'Datos proporcionados'!$H108=TRUE),$E$34/$D$34,"")</f>
        <v/>
      </c>
      <c r="BE90" s="38" t="str">
        <f>IF(AND($AH90=BE$58,$AE$34&gt;0,'Datos proporcionados'!$H108=TRUE),$E$34/$D$34,"")</f>
        <v/>
      </c>
      <c r="BF90" s="38" t="str">
        <f>IF(AND($AH90=BF$58,$AE$34&gt;0,'Datos proporcionados'!$H108=TRUE),$E$34/$D$34,"")</f>
        <v/>
      </c>
      <c r="BG90" s="38" t="str">
        <f>IF(AND($AH90=BG$58,$AE$34&gt;0,'Datos proporcionados'!$H108=TRUE),$E$34/$D$34,"")</f>
        <v/>
      </c>
      <c r="BH90" s="38" t="str">
        <f>IF(AND($AH90=BH$58,$AE$34&gt;0,'Datos proporcionados'!$H108=TRUE),$E$34/$D$34,"")</f>
        <v/>
      </c>
      <c r="BI90" s="38" t="str">
        <f>IF(AND($AH90=BI$58,$AE$34&gt;0,'Datos proporcionados'!$H108=TRUE),$E$34/$D$34,"")</f>
        <v/>
      </c>
      <c r="BJ90" s="38" t="str">
        <f>IF(AND($AH90=BJ$58,$AE$34&gt;0,'Datos proporcionados'!$H108=TRUE),$E$34/$D$34,"")</f>
        <v/>
      </c>
      <c r="BK90" s="38" t="str">
        <f>IF(AND($AH90=BK$58,$AE$34&gt;0,'Datos proporcionados'!$H108=TRUE),$E$34/$D$34,"")</f>
        <v/>
      </c>
      <c r="BL90" s="38" t="str">
        <f>IF(AND($AH90=BL$58,$AE$34&gt;0,'Datos proporcionados'!$H108=TRUE),$E$34/$D$34,"")</f>
        <v/>
      </c>
      <c r="BM90" s="38" t="str">
        <f>IF(AND($AH90=BM$58,$AE$34&gt;0,'Datos proporcionados'!$H108=TRUE),$E$34/$D$34,"")</f>
        <v/>
      </c>
      <c r="BN90" s="38" t="str">
        <f>IF(AND($AH90=BN$58,$AE$34&gt;0,'Datos proporcionados'!$H108=TRUE),$E$34/$D$34,"")</f>
        <v/>
      </c>
      <c r="BO90" s="38" t="str">
        <f>IF(AND($AH90=BO$58,$AE$34&gt;0,'Datos proporcionados'!$H108=TRUE),$E$34/$D$34,"")</f>
        <v/>
      </c>
      <c r="BP90" s="38" t="str">
        <f>IF(AND($AH90=BP$58,$AE$34&gt;0,'Datos proporcionados'!$H108=TRUE),$E$34/$D$34,"")</f>
        <v/>
      </c>
      <c r="BQ90" s="38" t="str">
        <f>IF(AND($AH90=BQ$58,$AE$34&gt;0,'Datos proporcionados'!$H108=TRUE),$E$34/$D$34,"")</f>
        <v/>
      </c>
    </row>
    <row r="91" spans="19:69" x14ac:dyDescent="0.25">
      <c r="AG91" s="240"/>
      <c r="AH91" s="37" t="str">
        <f>UPPER('Datos proporcionados'!F109)</f>
        <v/>
      </c>
      <c r="AI91" s="38" t="str">
        <f>IF(AND($AH91=AI$58,$AE$34&gt;0,'Datos proporcionados'!$H109=TRUE),$E$34/$D$34,"")</f>
        <v/>
      </c>
      <c r="AJ91" s="38" t="str">
        <f>IF(AND($AH91=AJ$58,$AE$34&gt;0,'Datos proporcionados'!$H109=TRUE),$E$34/$D$34,"")</f>
        <v/>
      </c>
      <c r="AK91" s="38" t="str">
        <f>IF(AND($AH91=AK$58,$AE$34&gt;0,'Datos proporcionados'!$H109=TRUE),$E$34/$D$34,"")</f>
        <v/>
      </c>
      <c r="AL91" s="38" t="str">
        <f>IF(AND($AH91=AL$58,$AE$34&gt;0,'Datos proporcionados'!$H109=TRUE),$E$34/$D$34,"")</f>
        <v/>
      </c>
      <c r="AM91" s="38" t="str">
        <f>IF(AND($AH91=AM$58,$AE$34&gt;0,'Datos proporcionados'!$H109=TRUE),$E$34/$D$34,"")</f>
        <v/>
      </c>
      <c r="AN91" s="38" t="str">
        <f>IF(AND($AH91=AN$58,$AE$34&gt;0,'Datos proporcionados'!$H109=TRUE),$E$34/$D$34,"")</f>
        <v/>
      </c>
      <c r="AO91" s="38" t="str">
        <f>IF(AND($AH91=AO$58,$AE$34&gt;0,'Datos proporcionados'!$H109=TRUE),$E$34/$D$34,"")</f>
        <v/>
      </c>
      <c r="AP91" s="38" t="str">
        <f>IF(AND($AH91=AP$58,$AE$34&gt;0,'Datos proporcionados'!$H109=TRUE),$E$34/$D$34,"")</f>
        <v/>
      </c>
      <c r="AQ91" s="38" t="str">
        <f>IF(AND($AH91=AQ$58,$AE$34&gt;0,'Datos proporcionados'!$H109=TRUE),$E$34/$D$34,"")</f>
        <v/>
      </c>
      <c r="AR91" s="38" t="str">
        <f>IF(AND($AH91=AR$58,$AE$34&gt;0,'Datos proporcionados'!$H109=TRUE),$E$34/$D$34,"")</f>
        <v/>
      </c>
      <c r="AS91" s="38" t="str">
        <f>IF(AND($AH91=AS$58,$AE$34&gt;0,'Datos proporcionados'!$H109=TRUE),$E$34/$D$34,"")</f>
        <v/>
      </c>
      <c r="AT91" s="38" t="str">
        <f>IF(AND($AH91=AT$58,$AE$34&gt;0,'Datos proporcionados'!$H109=TRUE),$E$34/$D$34,"")</f>
        <v/>
      </c>
      <c r="AU91" s="38" t="str">
        <f>IF(AND($AH91=AU$58,$AE$34&gt;0,'Datos proporcionados'!$H109=TRUE),$E$34/$D$34,"")</f>
        <v/>
      </c>
      <c r="AV91" s="38" t="str">
        <f>IF(AND($AH91=AV$58,$AE$34&gt;0,'Datos proporcionados'!$H109=TRUE),$E$34/$D$34,"")</f>
        <v/>
      </c>
      <c r="AW91" s="38" t="str">
        <f>IF(AND($AH91=AW$58,$AE$34&gt;0,'Datos proporcionados'!$H109=TRUE),$E$34/$D$34,"")</f>
        <v/>
      </c>
      <c r="AX91" s="38" t="str">
        <f>IF(AND($AH91=AX$58,$AE$34&gt;0,'Datos proporcionados'!$H109=TRUE),$E$34/$D$34,"")</f>
        <v/>
      </c>
      <c r="AY91" s="38" t="str">
        <f>IF(AND($AH91=AY$58,$AE$34&gt;0,'Datos proporcionados'!$H109=TRUE),$E$34/$D$34,"")</f>
        <v/>
      </c>
      <c r="AZ91" s="38" t="str">
        <f>IF(AND($AH91=AZ$58,$AE$34&gt;0,'Datos proporcionados'!$H109=TRUE),$E$34/$D$34,"")</f>
        <v/>
      </c>
      <c r="BA91" s="38" t="str">
        <f>IF(AND($AH91=BA$58,$AE$34&gt;0,'Datos proporcionados'!$H109=TRUE),$E$34/$D$34,"")</f>
        <v/>
      </c>
      <c r="BB91" s="38" t="str">
        <f>IF(AND($AH91=BB$58,$AE$34&gt;0,'Datos proporcionados'!$H109=TRUE),$E$34/$D$34,"")</f>
        <v/>
      </c>
      <c r="BC91" s="38" t="str">
        <f>IF(AND($AH91=BC$58,$AE$34&gt;0,'Datos proporcionados'!$H109=TRUE),$E$34/$D$34,"")</f>
        <v/>
      </c>
      <c r="BD91" s="38" t="str">
        <f>IF(AND($AH91=BD$58,$AE$34&gt;0,'Datos proporcionados'!$H109=TRUE),$E$34/$D$34,"")</f>
        <v/>
      </c>
      <c r="BE91" s="38" t="str">
        <f>IF(AND($AH91=BE$58,$AE$34&gt;0,'Datos proporcionados'!$H109=TRUE),$E$34/$D$34,"")</f>
        <v/>
      </c>
      <c r="BF91" s="38" t="str">
        <f>IF(AND($AH91=BF$58,$AE$34&gt;0,'Datos proporcionados'!$H109=TRUE),$E$34/$D$34,"")</f>
        <v/>
      </c>
      <c r="BG91" s="38" t="str">
        <f>IF(AND($AH91=BG$58,$AE$34&gt;0,'Datos proporcionados'!$H109=TRUE),$E$34/$D$34,"")</f>
        <v/>
      </c>
      <c r="BH91" s="38" t="str">
        <f>IF(AND($AH91=BH$58,$AE$34&gt;0,'Datos proporcionados'!$H109=TRUE),$E$34/$D$34,"")</f>
        <v/>
      </c>
      <c r="BI91" s="38" t="str">
        <f>IF(AND($AH91=BI$58,$AE$34&gt;0,'Datos proporcionados'!$H109=TRUE),$E$34/$D$34,"")</f>
        <v/>
      </c>
      <c r="BJ91" s="38" t="str">
        <f>IF(AND($AH91=BJ$58,$AE$34&gt;0,'Datos proporcionados'!$H109=TRUE),$E$34/$D$34,"")</f>
        <v/>
      </c>
      <c r="BK91" s="38" t="str">
        <f>IF(AND($AH91=BK$58,$AE$34&gt;0,'Datos proporcionados'!$H109=TRUE),$E$34/$D$34,"")</f>
        <v/>
      </c>
      <c r="BL91" s="38" t="str">
        <f>IF(AND($AH91=BL$58,$AE$34&gt;0,'Datos proporcionados'!$H109=TRUE),$E$34/$D$34,"")</f>
        <v/>
      </c>
      <c r="BM91" s="38" t="str">
        <f>IF(AND($AH91=BM$58,$AE$34&gt;0,'Datos proporcionados'!$H109=TRUE),$E$34/$D$34,"")</f>
        <v/>
      </c>
      <c r="BN91" s="38" t="str">
        <f>IF(AND($AH91=BN$58,$AE$34&gt;0,'Datos proporcionados'!$H109=TRUE),$E$34/$D$34,"")</f>
        <v/>
      </c>
      <c r="BO91" s="38" t="str">
        <f>IF(AND($AH91=BO$58,$AE$34&gt;0,'Datos proporcionados'!$H109=TRUE),$E$34/$D$34,"")</f>
        <v/>
      </c>
      <c r="BP91" s="38" t="str">
        <f>IF(AND($AH91=BP$58,$AE$34&gt;0,'Datos proporcionados'!$H109=TRUE),$E$34/$D$34,"")</f>
        <v/>
      </c>
      <c r="BQ91" s="38" t="str">
        <f>IF(AND($AH91=BQ$58,$AE$34&gt;0,'Datos proporcionados'!$H109=TRUE),$E$34/$D$34,"")</f>
        <v/>
      </c>
    </row>
    <row r="92" spans="19:69" x14ac:dyDescent="0.25">
      <c r="AG92" s="240"/>
      <c r="AH92" s="37" t="str">
        <f>UPPER('Datos proporcionados'!F110)</f>
        <v/>
      </c>
      <c r="AI92" s="38" t="str">
        <f>IF(AND($AH92=AI$58,$AE$34&gt;0,'Datos proporcionados'!$H110=TRUE),$E$34/$D$34,"")</f>
        <v/>
      </c>
      <c r="AJ92" s="38" t="str">
        <f>IF(AND($AH92=AJ$58,$AE$34&gt;0,'Datos proporcionados'!$H110=TRUE),$E$34/$D$34,"")</f>
        <v/>
      </c>
      <c r="AK92" s="38" t="str">
        <f>IF(AND($AH92=AK$58,$AE$34&gt;0,'Datos proporcionados'!$H110=TRUE),$E$34/$D$34,"")</f>
        <v/>
      </c>
      <c r="AL92" s="38" t="str">
        <f>IF(AND($AH92=AL$58,$AE$34&gt;0,'Datos proporcionados'!$H110=TRUE),$E$34/$D$34,"")</f>
        <v/>
      </c>
      <c r="AM92" s="38" t="str">
        <f>IF(AND($AH92=AM$58,$AE$34&gt;0,'Datos proporcionados'!$H110=TRUE),$E$34/$D$34,"")</f>
        <v/>
      </c>
      <c r="AN92" s="38" t="str">
        <f>IF(AND($AH92=AN$58,$AE$34&gt;0,'Datos proporcionados'!$H110=TRUE),$E$34/$D$34,"")</f>
        <v/>
      </c>
      <c r="AO92" s="38" t="str">
        <f>IF(AND($AH92=AO$58,$AE$34&gt;0,'Datos proporcionados'!$H110=TRUE),$E$34/$D$34,"")</f>
        <v/>
      </c>
      <c r="AP92" s="38" t="str">
        <f>IF(AND($AH92=AP$58,$AE$34&gt;0,'Datos proporcionados'!$H110=TRUE),$E$34/$D$34,"")</f>
        <v/>
      </c>
      <c r="AQ92" s="38" t="str">
        <f>IF(AND($AH92=AQ$58,$AE$34&gt;0,'Datos proporcionados'!$H110=TRUE),$E$34/$D$34,"")</f>
        <v/>
      </c>
      <c r="AR92" s="38" t="str">
        <f>IF(AND($AH92=AR$58,$AE$34&gt;0,'Datos proporcionados'!$H110=TRUE),$E$34/$D$34,"")</f>
        <v/>
      </c>
      <c r="AS92" s="38" t="str">
        <f>IF(AND($AH92=AS$58,$AE$34&gt;0,'Datos proporcionados'!$H110=TRUE),$E$34/$D$34,"")</f>
        <v/>
      </c>
      <c r="AT92" s="38" t="str">
        <f>IF(AND($AH92=AT$58,$AE$34&gt;0,'Datos proporcionados'!$H110=TRUE),$E$34/$D$34,"")</f>
        <v/>
      </c>
      <c r="AU92" s="38" t="str">
        <f>IF(AND($AH92=AU$58,$AE$34&gt;0,'Datos proporcionados'!$H110=TRUE),$E$34/$D$34,"")</f>
        <v/>
      </c>
      <c r="AV92" s="38" t="str">
        <f>IF(AND($AH92=AV$58,$AE$34&gt;0,'Datos proporcionados'!$H110=TRUE),$E$34/$D$34,"")</f>
        <v/>
      </c>
      <c r="AW92" s="38" t="str">
        <f>IF(AND($AH92=AW$58,$AE$34&gt;0,'Datos proporcionados'!$H110=TRUE),$E$34/$D$34,"")</f>
        <v/>
      </c>
      <c r="AX92" s="38" t="str">
        <f>IF(AND($AH92=AX$58,$AE$34&gt;0,'Datos proporcionados'!$H110=TRUE),$E$34/$D$34,"")</f>
        <v/>
      </c>
      <c r="AY92" s="38" t="str">
        <f>IF(AND($AH92=AY$58,$AE$34&gt;0,'Datos proporcionados'!$H110=TRUE),$E$34/$D$34,"")</f>
        <v/>
      </c>
      <c r="AZ92" s="38" t="str">
        <f>IF(AND($AH92=AZ$58,$AE$34&gt;0,'Datos proporcionados'!$H110=TRUE),$E$34/$D$34,"")</f>
        <v/>
      </c>
      <c r="BA92" s="38" t="str">
        <f>IF(AND($AH92=BA$58,$AE$34&gt;0,'Datos proporcionados'!$H110=TRUE),$E$34/$D$34,"")</f>
        <v/>
      </c>
      <c r="BB92" s="38" t="str">
        <f>IF(AND($AH92=BB$58,$AE$34&gt;0,'Datos proporcionados'!$H110=TRUE),$E$34/$D$34,"")</f>
        <v/>
      </c>
      <c r="BC92" s="38" t="str">
        <f>IF(AND($AH92=BC$58,$AE$34&gt;0,'Datos proporcionados'!$H110=TRUE),$E$34/$D$34,"")</f>
        <v/>
      </c>
      <c r="BD92" s="38" t="str">
        <f>IF(AND($AH92=BD$58,$AE$34&gt;0,'Datos proporcionados'!$H110=TRUE),$E$34/$D$34,"")</f>
        <v/>
      </c>
      <c r="BE92" s="38" t="str">
        <f>IF(AND($AH92=BE$58,$AE$34&gt;0,'Datos proporcionados'!$H110=TRUE),$E$34/$D$34,"")</f>
        <v/>
      </c>
      <c r="BF92" s="38" t="str">
        <f>IF(AND($AH92=BF$58,$AE$34&gt;0,'Datos proporcionados'!$H110=TRUE),$E$34/$D$34,"")</f>
        <v/>
      </c>
      <c r="BG92" s="38" t="str">
        <f>IF(AND($AH92=BG$58,$AE$34&gt;0,'Datos proporcionados'!$H110=TRUE),$E$34/$D$34,"")</f>
        <v/>
      </c>
      <c r="BH92" s="38" t="str">
        <f>IF(AND($AH92=BH$58,$AE$34&gt;0,'Datos proporcionados'!$H110=TRUE),$E$34/$D$34,"")</f>
        <v/>
      </c>
      <c r="BI92" s="38" t="str">
        <f>IF(AND($AH92=BI$58,$AE$34&gt;0,'Datos proporcionados'!$H110=TRUE),$E$34/$D$34,"")</f>
        <v/>
      </c>
      <c r="BJ92" s="38" t="str">
        <f>IF(AND($AH92=BJ$58,$AE$34&gt;0,'Datos proporcionados'!$H110=TRUE),$E$34/$D$34,"")</f>
        <v/>
      </c>
      <c r="BK92" s="38" t="str">
        <f>IF(AND($AH92=BK$58,$AE$34&gt;0,'Datos proporcionados'!$H110=TRUE),$E$34/$D$34,"")</f>
        <v/>
      </c>
      <c r="BL92" s="38" t="str">
        <f>IF(AND($AH92=BL$58,$AE$34&gt;0,'Datos proporcionados'!$H110=TRUE),$E$34/$D$34,"")</f>
        <v/>
      </c>
      <c r="BM92" s="38" t="str">
        <f>IF(AND($AH92=BM$58,$AE$34&gt;0,'Datos proporcionados'!$H110=TRUE),$E$34/$D$34,"")</f>
        <v/>
      </c>
      <c r="BN92" s="38" t="str">
        <f>IF(AND($AH92=BN$58,$AE$34&gt;0,'Datos proporcionados'!$H110=TRUE),$E$34/$D$34,"")</f>
        <v/>
      </c>
      <c r="BO92" s="38" t="str">
        <f>IF(AND($AH92=BO$58,$AE$34&gt;0,'Datos proporcionados'!$H110=TRUE),$E$34/$D$34,"")</f>
        <v/>
      </c>
      <c r="BP92" s="38" t="str">
        <f>IF(AND($AH92=BP$58,$AE$34&gt;0,'Datos proporcionados'!$H110=TRUE),$E$34/$D$34,"")</f>
        <v/>
      </c>
      <c r="BQ92" s="38" t="str">
        <f>IF(AND($AH92=BQ$58,$AE$34&gt;0,'Datos proporcionados'!$H110=TRUE),$E$34/$D$34,"")</f>
        <v/>
      </c>
    </row>
    <row r="93" spans="19:69" ht="15.75" thickBot="1" x14ac:dyDescent="0.3">
      <c r="AG93" s="240"/>
      <c r="AH93" s="37" t="str">
        <f>UPPER('Datos proporcionados'!F111)</f>
        <v/>
      </c>
      <c r="AI93" s="38" t="str">
        <f>IF(AND($AH93=AI$58,$AE$34&gt;0,'Datos proporcionados'!$H111=TRUE),$E$34/$D$34,"")</f>
        <v/>
      </c>
      <c r="AJ93" s="38" t="str">
        <f>IF(AND($AH93=AJ$58,$AE$34&gt;0,'Datos proporcionados'!$H111=TRUE),$E$34/$D$34,"")</f>
        <v/>
      </c>
      <c r="AK93" s="38" t="str">
        <f>IF(AND($AH93=AK$58,$AE$34&gt;0,'Datos proporcionados'!$H111=TRUE),$E$34/$D$34,"")</f>
        <v/>
      </c>
      <c r="AL93" s="38" t="str">
        <f>IF(AND($AH93=AL$58,$AE$34&gt;0,'Datos proporcionados'!$H111=TRUE),$E$34/$D$34,"")</f>
        <v/>
      </c>
      <c r="AM93" s="38" t="str">
        <f>IF(AND($AH93=AM$58,$AE$34&gt;0,'Datos proporcionados'!$H111=TRUE),$E$34/$D$34,"")</f>
        <v/>
      </c>
      <c r="AN93" s="38" t="str">
        <f>IF(AND($AH93=AN$58,$AE$34&gt;0,'Datos proporcionados'!$H111=TRUE),$E$34/$D$34,"")</f>
        <v/>
      </c>
      <c r="AO93" s="38" t="str">
        <f>IF(AND($AH93=AO$58,$AE$34&gt;0,'Datos proporcionados'!$H111=TRUE),$E$34/$D$34,"")</f>
        <v/>
      </c>
      <c r="AP93" s="38" t="str">
        <f>IF(AND($AH93=AP$58,$AE$34&gt;0,'Datos proporcionados'!$H111=TRUE),$E$34/$D$34,"")</f>
        <v/>
      </c>
      <c r="AQ93" s="38" t="str">
        <f>IF(AND($AH93=AQ$58,$AE$34&gt;0,'Datos proporcionados'!$H111=TRUE),$E$34/$D$34,"")</f>
        <v/>
      </c>
      <c r="AR93" s="38" t="str">
        <f>IF(AND($AH93=AR$58,$AE$34&gt;0,'Datos proporcionados'!$H111=TRUE),$E$34/$D$34,"")</f>
        <v/>
      </c>
      <c r="AS93" s="38" t="str">
        <f>IF(AND($AH93=AS$58,$AE$34&gt;0,'Datos proporcionados'!$H111=TRUE),$E$34/$D$34,"")</f>
        <v/>
      </c>
      <c r="AT93" s="38" t="str">
        <f>IF(AND($AH93=AT$58,$AE$34&gt;0,'Datos proporcionados'!$H111=TRUE),$E$34/$D$34,"")</f>
        <v/>
      </c>
      <c r="AU93" s="38" t="str">
        <f>IF(AND($AH93=AU$58,$AE$34&gt;0,'Datos proporcionados'!$H111=TRUE),$E$34/$D$34,"")</f>
        <v/>
      </c>
      <c r="AV93" s="38" t="str">
        <f>IF(AND($AH93=AV$58,$AE$34&gt;0,'Datos proporcionados'!$H111=TRUE),$E$34/$D$34,"")</f>
        <v/>
      </c>
      <c r="AW93" s="38" t="str">
        <f>IF(AND($AH93=AW$58,$AE$34&gt;0,'Datos proporcionados'!$H111=TRUE),$E$34/$D$34,"")</f>
        <v/>
      </c>
      <c r="AX93" s="38" t="str">
        <f>IF(AND($AH93=AX$58,$AE$34&gt;0,'Datos proporcionados'!$H111=TRUE),$E$34/$D$34,"")</f>
        <v/>
      </c>
      <c r="AY93" s="38" t="str">
        <f>IF(AND($AH93=AY$58,$AE$34&gt;0,'Datos proporcionados'!$H111=TRUE),$E$34/$D$34,"")</f>
        <v/>
      </c>
      <c r="AZ93" s="38" t="str">
        <f>IF(AND($AH93=AZ$58,$AE$34&gt;0,'Datos proporcionados'!$H111=TRUE),$E$34/$D$34,"")</f>
        <v/>
      </c>
      <c r="BA93" s="38" t="str">
        <f>IF(AND($AH93=BA$58,$AE$34&gt;0,'Datos proporcionados'!$H111=TRUE),$E$34/$D$34,"")</f>
        <v/>
      </c>
      <c r="BB93" s="38" t="str">
        <f>IF(AND($AH93=BB$58,$AE$34&gt;0,'Datos proporcionados'!$H111=TRUE),$E$34/$D$34,"")</f>
        <v/>
      </c>
      <c r="BC93" s="38" t="str">
        <f>IF(AND($AH93=BC$58,$AE$34&gt;0,'Datos proporcionados'!$H111=TRUE),$E$34/$D$34,"")</f>
        <v/>
      </c>
      <c r="BD93" s="38" t="str">
        <f>IF(AND($AH93=BD$58,$AE$34&gt;0,'Datos proporcionados'!$H111=TRUE),$E$34/$D$34,"")</f>
        <v/>
      </c>
      <c r="BE93" s="38" t="str">
        <f>IF(AND($AH93=BE$58,$AE$34&gt;0,'Datos proporcionados'!$H111=TRUE),$E$34/$D$34,"")</f>
        <v/>
      </c>
      <c r="BF93" s="38" t="str">
        <f>IF(AND($AH93=BF$58,$AE$34&gt;0,'Datos proporcionados'!$H111=TRUE),$E$34/$D$34,"")</f>
        <v/>
      </c>
      <c r="BG93" s="38" t="str">
        <f>IF(AND($AH93=BG$58,$AE$34&gt;0,'Datos proporcionados'!$H111=TRUE),$E$34/$D$34,"")</f>
        <v/>
      </c>
      <c r="BH93" s="38" t="str">
        <f>IF(AND($AH93=BH$58,$AE$34&gt;0,'Datos proporcionados'!$H111=TRUE),$E$34/$D$34,"")</f>
        <v/>
      </c>
      <c r="BI93" s="38" t="str">
        <f>IF(AND($AH93=BI$58,$AE$34&gt;0,'Datos proporcionados'!$H111=TRUE),$E$34/$D$34,"")</f>
        <v/>
      </c>
      <c r="BJ93" s="38" t="str">
        <f>IF(AND($AH93=BJ$58,$AE$34&gt;0,'Datos proporcionados'!$H111=TRUE),$E$34/$D$34,"")</f>
        <v/>
      </c>
      <c r="BK93" s="38" t="str">
        <f>IF(AND($AH93=BK$58,$AE$34&gt;0,'Datos proporcionados'!$H111=TRUE),$E$34/$D$34,"")</f>
        <v/>
      </c>
      <c r="BL93" s="38" t="str">
        <f>IF(AND($AH93=BL$58,$AE$34&gt;0,'Datos proporcionados'!$H111=TRUE),$E$34/$D$34,"")</f>
        <v/>
      </c>
      <c r="BM93" s="38" t="str">
        <f>IF(AND($AH93=BM$58,$AE$34&gt;0,'Datos proporcionados'!$H111=TRUE),$E$34/$D$34,"")</f>
        <v/>
      </c>
      <c r="BN93" s="38" t="str">
        <f>IF(AND($AH93=BN$58,$AE$34&gt;0,'Datos proporcionados'!$H111=TRUE),$E$34/$D$34,"")</f>
        <v/>
      </c>
      <c r="BO93" s="38" t="str">
        <f>IF(AND($AH93=BO$58,$AE$34&gt;0,'Datos proporcionados'!$H111=TRUE),$E$34/$D$34,"")</f>
        <v/>
      </c>
      <c r="BP93" s="38" t="str">
        <f>IF(AND($AH93=BP$58,$AE$34&gt;0,'Datos proporcionados'!$H111=TRUE),$E$34/$D$34,"")</f>
        <v/>
      </c>
      <c r="BQ93" s="38" t="str">
        <f>IF(AND($AH93=BQ$58,$AE$34&gt;0,'Datos proporcionados'!$H111=TRUE),$E$34/$D$34,"")</f>
        <v/>
      </c>
    </row>
    <row r="94" spans="19:69" ht="25.5" customHeight="1" thickBot="1" x14ac:dyDescent="0.3">
      <c r="AG94" s="44">
        <v>3</v>
      </c>
      <c r="AH94" s="45">
        <f>SUM(AI94:BQ94)</f>
        <v>0</v>
      </c>
      <c r="AI94" s="55" t="b">
        <f>IFERROR(IF(COUNTIF(AI$59:AI$93,"&gt;0")=3,SMALL(AI$59:AI$93,1)),"")</f>
        <v>0</v>
      </c>
      <c r="AJ94" s="55" t="b">
        <f t="shared" ref="AJ94:BQ94" si="45">IFERROR(IF(COUNTIF(AJ$59:AJ$93,"&gt;0")=3,SMALL(AJ$59:AJ$93,1)),"")</f>
        <v>0</v>
      </c>
      <c r="AK94" s="55" t="b">
        <f t="shared" si="45"/>
        <v>0</v>
      </c>
      <c r="AL94" s="55" t="b">
        <f t="shared" si="45"/>
        <v>0</v>
      </c>
      <c r="AM94" s="55" t="b">
        <f t="shared" si="45"/>
        <v>0</v>
      </c>
      <c r="AN94" s="55" t="b">
        <f t="shared" si="45"/>
        <v>0</v>
      </c>
      <c r="AO94" s="55" t="b">
        <f t="shared" si="45"/>
        <v>0</v>
      </c>
      <c r="AP94" s="55" t="b">
        <f t="shared" si="45"/>
        <v>0</v>
      </c>
      <c r="AQ94" s="55" t="b">
        <f t="shared" si="45"/>
        <v>0</v>
      </c>
      <c r="AR94" s="55" t="b">
        <f t="shared" si="45"/>
        <v>0</v>
      </c>
      <c r="AS94" s="55" t="b">
        <f t="shared" si="45"/>
        <v>0</v>
      </c>
      <c r="AT94" s="55" t="b">
        <f t="shared" si="45"/>
        <v>0</v>
      </c>
      <c r="AU94" s="55" t="b">
        <f t="shared" si="45"/>
        <v>0</v>
      </c>
      <c r="AV94" s="55" t="b">
        <f t="shared" si="45"/>
        <v>0</v>
      </c>
      <c r="AW94" s="55" t="b">
        <f t="shared" si="45"/>
        <v>0</v>
      </c>
      <c r="AX94" s="55" t="b">
        <f t="shared" si="45"/>
        <v>0</v>
      </c>
      <c r="AY94" s="55" t="b">
        <f t="shared" si="45"/>
        <v>0</v>
      </c>
      <c r="AZ94" s="55" t="b">
        <f t="shared" si="45"/>
        <v>0</v>
      </c>
      <c r="BA94" s="55" t="b">
        <f t="shared" si="45"/>
        <v>0</v>
      </c>
      <c r="BB94" s="55" t="b">
        <f t="shared" si="45"/>
        <v>0</v>
      </c>
      <c r="BC94" s="55" t="b">
        <f t="shared" si="45"/>
        <v>0</v>
      </c>
      <c r="BD94" s="55" t="b">
        <f t="shared" si="45"/>
        <v>0</v>
      </c>
      <c r="BE94" s="55" t="b">
        <f t="shared" si="45"/>
        <v>0</v>
      </c>
      <c r="BF94" s="55" t="b">
        <f t="shared" si="45"/>
        <v>0</v>
      </c>
      <c r="BG94" s="55" t="b">
        <f t="shared" si="45"/>
        <v>0</v>
      </c>
      <c r="BH94" s="55" t="b">
        <f t="shared" si="45"/>
        <v>0</v>
      </c>
      <c r="BI94" s="55" t="b">
        <f t="shared" si="45"/>
        <v>0</v>
      </c>
      <c r="BJ94" s="55" t="b">
        <f t="shared" si="45"/>
        <v>0</v>
      </c>
      <c r="BK94" s="55" t="b">
        <f t="shared" si="45"/>
        <v>0</v>
      </c>
      <c r="BL94" s="55" t="b">
        <f t="shared" si="45"/>
        <v>0</v>
      </c>
      <c r="BM94" s="55" t="b">
        <f t="shared" si="45"/>
        <v>0</v>
      </c>
      <c r="BN94" s="55" t="b">
        <f t="shared" si="45"/>
        <v>0</v>
      </c>
      <c r="BO94" s="55" t="b">
        <f t="shared" si="45"/>
        <v>0</v>
      </c>
      <c r="BP94" s="55" t="b">
        <f t="shared" si="45"/>
        <v>0</v>
      </c>
      <c r="BQ94" s="55" t="b">
        <f t="shared" si="45"/>
        <v>0</v>
      </c>
    </row>
    <row r="95" spans="19:69" ht="29.25" customHeight="1" thickBot="1" x14ac:dyDescent="0.3">
      <c r="AG95" s="47">
        <v>4</v>
      </c>
      <c r="AH95" s="45">
        <f>SUM(AI95:BQ95)</f>
        <v>0</v>
      </c>
      <c r="AI95" s="55" t="str">
        <f>IFERROR(IF(COUNTIF(AI$59:AI$93,"&gt;0")=4,SMALL(AI$59:AI$93,1)+SMALL(AI$59:AI$93,2),""),"")</f>
        <v/>
      </c>
      <c r="AJ95" s="55" t="str">
        <f t="shared" ref="AJ95:BQ95" si="46">IFERROR(IF(COUNTIF(AJ$59:AJ$93,"&gt;0")=4,SMALL(AJ$59:AJ$93,1)+SMALL(AJ$59:AJ$93,2),""),"")</f>
        <v/>
      </c>
      <c r="AK95" s="55" t="str">
        <f t="shared" si="46"/>
        <v/>
      </c>
      <c r="AL95" s="55" t="str">
        <f t="shared" si="46"/>
        <v/>
      </c>
      <c r="AM95" s="55" t="str">
        <f t="shared" si="46"/>
        <v/>
      </c>
      <c r="AN95" s="55" t="str">
        <f t="shared" si="46"/>
        <v/>
      </c>
      <c r="AO95" s="55" t="str">
        <f t="shared" si="46"/>
        <v/>
      </c>
      <c r="AP95" s="55" t="str">
        <f t="shared" si="46"/>
        <v/>
      </c>
      <c r="AQ95" s="55" t="str">
        <f t="shared" si="46"/>
        <v/>
      </c>
      <c r="AR95" s="55" t="str">
        <f t="shared" si="46"/>
        <v/>
      </c>
      <c r="AS95" s="55" t="str">
        <f t="shared" si="46"/>
        <v/>
      </c>
      <c r="AT95" s="55" t="str">
        <f t="shared" si="46"/>
        <v/>
      </c>
      <c r="AU95" s="55" t="str">
        <f t="shared" si="46"/>
        <v/>
      </c>
      <c r="AV95" s="55" t="str">
        <f t="shared" si="46"/>
        <v/>
      </c>
      <c r="AW95" s="55" t="str">
        <f t="shared" si="46"/>
        <v/>
      </c>
      <c r="AX95" s="55" t="str">
        <f t="shared" si="46"/>
        <v/>
      </c>
      <c r="AY95" s="55" t="str">
        <f t="shared" si="46"/>
        <v/>
      </c>
      <c r="AZ95" s="55" t="str">
        <f t="shared" si="46"/>
        <v/>
      </c>
      <c r="BA95" s="55" t="str">
        <f t="shared" si="46"/>
        <v/>
      </c>
      <c r="BB95" s="55" t="str">
        <f t="shared" si="46"/>
        <v/>
      </c>
      <c r="BC95" s="55" t="str">
        <f t="shared" si="46"/>
        <v/>
      </c>
      <c r="BD95" s="55" t="str">
        <f t="shared" si="46"/>
        <v/>
      </c>
      <c r="BE95" s="55" t="str">
        <f t="shared" si="46"/>
        <v/>
      </c>
      <c r="BF95" s="55" t="str">
        <f t="shared" si="46"/>
        <v/>
      </c>
      <c r="BG95" s="55" t="str">
        <f t="shared" si="46"/>
        <v/>
      </c>
      <c r="BH95" s="55" t="str">
        <f t="shared" si="46"/>
        <v/>
      </c>
      <c r="BI95" s="55" t="str">
        <f t="shared" si="46"/>
        <v/>
      </c>
      <c r="BJ95" s="55" t="str">
        <f t="shared" si="46"/>
        <v/>
      </c>
      <c r="BK95" s="55" t="str">
        <f t="shared" si="46"/>
        <v/>
      </c>
      <c r="BL95" s="55" t="str">
        <f t="shared" si="46"/>
        <v/>
      </c>
      <c r="BM95" s="55" t="str">
        <f t="shared" si="46"/>
        <v/>
      </c>
      <c r="BN95" s="55" t="str">
        <f t="shared" si="46"/>
        <v/>
      </c>
      <c r="BO95" s="55" t="str">
        <f t="shared" si="46"/>
        <v/>
      </c>
      <c r="BP95" s="55" t="str">
        <f t="shared" si="46"/>
        <v/>
      </c>
      <c r="BQ95" s="55" t="str">
        <f t="shared" si="46"/>
        <v/>
      </c>
    </row>
    <row r="96" spans="19:69" ht="29.25" customHeight="1" thickBot="1" x14ac:dyDescent="0.3">
      <c r="AG96" s="9">
        <v>5</v>
      </c>
      <c r="AH96" s="45">
        <f>SUM(AI96:BQ96)</f>
        <v>0</v>
      </c>
      <c r="AI96" s="55" t="str">
        <f>IFERROR(IF(COUNTIF(AI$59:AI$93,"&gt;0")=5,SMALL(AI$59:AI$93,1)+SMALL(AI$59:AI$93,2)+SMALL(AI$59:AI$93,3),""),"")</f>
        <v/>
      </c>
      <c r="AJ96" s="55" t="str">
        <f t="shared" ref="AJ96:BQ96" si="47">IFERROR(IF(COUNTIF(AJ$59:AJ$93,"&gt;0")=5,SMALL(AJ$59:AJ$93,1)+SMALL(AJ$59:AJ$93,2)+SMALL(AJ$59:AJ$93,3),""),"")</f>
        <v/>
      </c>
      <c r="AK96" s="55" t="str">
        <f t="shared" si="47"/>
        <v/>
      </c>
      <c r="AL96" s="55" t="str">
        <f t="shared" si="47"/>
        <v/>
      </c>
      <c r="AM96" s="55" t="str">
        <f t="shared" si="47"/>
        <v/>
      </c>
      <c r="AN96" s="55" t="str">
        <f t="shared" si="47"/>
        <v/>
      </c>
      <c r="AO96" s="55" t="str">
        <f t="shared" si="47"/>
        <v/>
      </c>
      <c r="AP96" s="55" t="str">
        <f t="shared" si="47"/>
        <v/>
      </c>
      <c r="AQ96" s="55" t="str">
        <f t="shared" si="47"/>
        <v/>
      </c>
      <c r="AR96" s="55" t="str">
        <f t="shared" si="47"/>
        <v/>
      </c>
      <c r="AS96" s="55" t="str">
        <f t="shared" si="47"/>
        <v/>
      </c>
      <c r="AT96" s="55" t="str">
        <f t="shared" si="47"/>
        <v/>
      </c>
      <c r="AU96" s="55" t="str">
        <f t="shared" si="47"/>
        <v/>
      </c>
      <c r="AV96" s="55" t="str">
        <f t="shared" si="47"/>
        <v/>
      </c>
      <c r="AW96" s="55" t="str">
        <f t="shared" si="47"/>
        <v/>
      </c>
      <c r="AX96" s="55" t="str">
        <f t="shared" si="47"/>
        <v/>
      </c>
      <c r="AY96" s="55" t="str">
        <f t="shared" si="47"/>
        <v/>
      </c>
      <c r="AZ96" s="55" t="str">
        <f t="shared" si="47"/>
        <v/>
      </c>
      <c r="BA96" s="55" t="str">
        <f t="shared" si="47"/>
        <v/>
      </c>
      <c r="BB96" s="55" t="str">
        <f t="shared" si="47"/>
        <v/>
      </c>
      <c r="BC96" s="55" t="str">
        <f t="shared" si="47"/>
        <v/>
      </c>
      <c r="BD96" s="55" t="str">
        <f t="shared" si="47"/>
        <v/>
      </c>
      <c r="BE96" s="55" t="str">
        <f t="shared" si="47"/>
        <v/>
      </c>
      <c r="BF96" s="55" t="str">
        <f t="shared" si="47"/>
        <v/>
      </c>
      <c r="BG96" s="55" t="str">
        <f t="shared" si="47"/>
        <v/>
      </c>
      <c r="BH96" s="55" t="str">
        <f t="shared" si="47"/>
        <v/>
      </c>
      <c r="BI96" s="55" t="str">
        <f t="shared" si="47"/>
        <v/>
      </c>
      <c r="BJ96" s="55" t="str">
        <f t="shared" si="47"/>
        <v/>
      </c>
      <c r="BK96" s="55" t="str">
        <f t="shared" si="47"/>
        <v/>
      </c>
      <c r="BL96" s="55" t="str">
        <f t="shared" si="47"/>
        <v/>
      </c>
      <c r="BM96" s="55" t="str">
        <f t="shared" si="47"/>
        <v/>
      </c>
      <c r="BN96" s="55" t="str">
        <f t="shared" si="47"/>
        <v/>
      </c>
      <c r="BO96" s="55" t="str">
        <f t="shared" si="47"/>
        <v/>
      </c>
      <c r="BP96" s="55" t="str">
        <f t="shared" si="47"/>
        <v/>
      </c>
      <c r="BQ96" s="55" t="str">
        <f t="shared" si="47"/>
        <v/>
      </c>
    </row>
    <row r="97" spans="33:69" ht="29.25" customHeight="1" thickBot="1" x14ac:dyDescent="0.3">
      <c r="AG97" s="9">
        <v>6</v>
      </c>
      <c r="AH97" s="45">
        <f>SUM(AI97:BQ97)</f>
        <v>0</v>
      </c>
      <c r="AI97" s="55" t="str">
        <f>IFERROR(IF(COUNTIF(AI$59:AI$93,"&gt;0")=6,SMALL(AI$59:AI$93,1)+SMALL(AI$59:AI$93,2)+SMALL(AI$59:AI$93,3)+SMALL(AI$59:AI$93,4),""),"")</f>
        <v/>
      </c>
      <c r="AJ97" s="55" t="str">
        <f t="shared" ref="AJ97:BQ97" si="48">IFERROR(IF(COUNTIF(AJ$59:AJ$93,"&gt;0")=6,SMALL(AJ$59:AJ$93,1)+SMALL(AJ$59:AJ$93,2)+SMALL(AJ$59:AJ$93,3)+SMALL(AJ$59:AJ$93,4),""),"")</f>
        <v/>
      </c>
      <c r="AK97" s="55" t="str">
        <f t="shared" si="48"/>
        <v/>
      </c>
      <c r="AL97" s="55" t="str">
        <f t="shared" si="48"/>
        <v/>
      </c>
      <c r="AM97" s="55" t="str">
        <f t="shared" si="48"/>
        <v/>
      </c>
      <c r="AN97" s="55" t="str">
        <f t="shared" si="48"/>
        <v/>
      </c>
      <c r="AO97" s="55" t="str">
        <f t="shared" si="48"/>
        <v/>
      </c>
      <c r="AP97" s="55" t="str">
        <f t="shared" si="48"/>
        <v/>
      </c>
      <c r="AQ97" s="55" t="str">
        <f t="shared" si="48"/>
        <v/>
      </c>
      <c r="AR97" s="55" t="str">
        <f t="shared" si="48"/>
        <v/>
      </c>
      <c r="AS97" s="55" t="str">
        <f t="shared" si="48"/>
        <v/>
      </c>
      <c r="AT97" s="55" t="str">
        <f t="shared" si="48"/>
        <v/>
      </c>
      <c r="AU97" s="55" t="str">
        <f t="shared" si="48"/>
        <v/>
      </c>
      <c r="AV97" s="55" t="str">
        <f t="shared" si="48"/>
        <v/>
      </c>
      <c r="AW97" s="55" t="str">
        <f t="shared" si="48"/>
        <v/>
      </c>
      <c r="AX97" s="55" t="str">
        <f t="shared" si="48"/>
        <v/>
      </c>
      <c r="AY97" s="55" t="str">
        <f t="shared" si="48"/>
        <v/>
      </c>
      <c r="AZ97" s="55" t="str">
        <f t="shared" si="48"/>
        <v/>
      </c>
      <c r="BA97" s="55" t="str">
        <f t="shared" si="48"/>
        <v/>
      </c>
      <c r="BB97" s="55" t="str">
        <f t="shared" si="48"/>
        <v/>
      </c>
      <c r="BC97" s="55" t="str">
        <f t="shared" si="48"/>
        <v/>
      </c>
      <c r="BD97" s="55" t="str">
        <f t="shared" si="48"/>
        <v/>
      </c>
      <c r="BE97" s="55" t="str">
        <f t="shared" si="48"/>
        <v/>
      </c>
      <c r="BF97" s="55" t="str">
        <f t="shared" si="48"/>
        <v/>
      </c>
      <c r="BG97" s="55" t="str">
        <f t="shared" si="48"/>
        <v/>
      </c>
      <c r="BH97" s="55" t="str">
        <f t="shared" si="48"/>
        <v/>
      </c>
      <c r="BI97" s="55" t="str">
        <f t="shared" si="48"/>
        <v/>
      </c>
      <c r="BJ97" s="55" t="str">
        <f t="shared" si="48"/>
        <v/>
      </c>
      <c r="BK97" s="55" t="str">
        <f t="shared" si="48"/>
        <v/>
      </c>
      <c r="BL97" s="55" t="str">
        <f t="shared" si="48"/>
        <v/>
      </c>
      <c r="BM97" s="55" t="str">
        <f t="shared" si="48"/>
        <v/>
      </c>
      <c r="BN97" s="55" t="str">
        <f t="shared" si="48"/>
        <v/>
      </c>
      <c r="BO97" s="55" t="str">
        <f t="shared" si="48"/>
        <v/>
      </c>
      <c r="BP97" s="55" t="str">
        <f t="shared" si="48"/>
        <v/>
      </c>
      <c r="BQ97" s="55" t="str">
        <f t="shared" si="48"/>
        <v/>
      </c>
    </row>
    <row r="98" spans="33:69" ht="29.25" customHeight="1" x14ac:dyDescent="0.25">
      <c r="AG98" s="9">
        <v>7</v>
      </c>
      <c r="AH98" s="45">
        <f>SUM(AI98:BQ98)</f>
        <v>0</v>
      </c>
      <c r="AI98" s="55" t="str">
        <f>IFERROR(IF(COUNTIF(AI$59:AI$93,"&gt;0")=7,SMALL(AI$59:AI$93,1)+SMALL(AI$59:AI$93,2)+SMALL(AI$59:AI$93,3)+SMALL(AI$59:AI$93,4)+SMALL(AI$59:AI$93,5),""),"")</f>
        <v/>
      </c>
      <c r="AJ98" s="55" t="str">
        <f t="shared" ref="AJ98:BQ98" si="49">IFERROR(IF(COUNTIF(AJ$59:AJ$93,"&gt;0")=7,SMALL(AJ$59:AJ$93,1)+SMALL(AJ$59:AJ$93,2)+SMALL(AJ$59:AJ$93,3)+SMALL(AJ$59:AJ$93,4)+SMALL(AJ$59:AJ$93,5),""),"")</f>
        <v/>
      </c>
      <c r="AK98" s="55" t="str">
        <f t="shared" si="49"/>
        <v/>
      </c>
      <c r="AL98" s="55" t="str">
        <f t="shared" si="49"/>
        <v/>
      </c>
      <c r="AM98" s="55" t="str">
        <f t="shared" si="49"/>
        <v/>
      </c>
      <c r="AN98" s="55" t="str">
        <f t="shared" si="49"/>
        <v/>
      </c>
      <c r="AO98" s="55" t="str">
        <f t="shared" si="49"/>
        <v/>
      </c>
      <c r="AP98" s="55" t="str">
        <f t="shared" si="49"/>
        <v/>
      </c>
      <c r="AQ98" s="55" t="str">
        <f t="shared" si="49"/>
        <v/>
      </c>
      <c r="AR98" s="55" t="str">
        <f t="shared" si="49"/>
        <v/>
      </c>
      <c r="AS98" s="55" t="str">
        <f t="shared" si="49"/>
        <v/>
      </c>
      <c r="AT98" s="55" t="str">
        <f t="shared" si="49"/>
        <v/>
      </c>
      <c r="AU98" s="55" t="str">
        <f t="shared" si="49"/>
        <v/>
      </c>
      <c r="AV98" s="55" t="str">
        <f t="shared" si="49"/>
        <v/>
      </c>
      <c r="AW98" s="55" t="str">
        <f t="shared" si="49"/>
        <v/>
      </c>
      <c r="AX98" s="55" t="str">
        <f t="shared" si="49"/>
        <v/>
      </c>
      <c r="AY98" s="55" t="str">
        <f t="shared" si="49"/>
        <v/>
      </c>
      <c r="AZ98" s="55" t="str">
        <f t="shared" si="49"/>
        <v/>
      </c>
      <c r="BA98" s="55" t="str">
        <f t="shared" si="49"/>
        <v/>
      </c>
      <c r="BB98" s="55" t="str">
        <f t="shared" si="49"/>
        <v/>
      </c>
      <c r="BC98" s="55" t="str">
        <f t="shared" si="49"/>
        <v/>
      </c>
      <c r="BD98" s="55" t="str">
        <f t="shared" si="49"/>
        <v/>
      </c>
      <c r="BE98" s="55" t="str">
        <f t="shared" si="49"/>
        <v/>
      </c>
      <c r="BF98" s="55" t="str">
        <f t="shared" si="49"/>
        <v/>
      </c>
      <c r="BG98" s="55" t="str">
        <f t="shared" si="49"/>
        <v/>
      </c>
      <c r="BH98" s="55" t="str">
        <f t="shared" si="49"/>
        <v/>
      </c>
      <c r="BI98" s="55" t="str">
        <f t="shared" si="49"/>
        <v/>
      </c>
      <c r="BJ98" s="55" t="str">
        <f t="shared" si="49"/>
        <v/>
      </c>
      <c r="BK98" s="55" t="str">
        <f t="shared" si="49"/>
        <v/>
      </c>
      <c r="BL98" s="55" t="str">
        <f t="shared" si="49"/>
        <v/>
      </c>
      <c r="BM98" s="55" t="str">
        <f t="shared" si="49"/>
        <v/>
      </c>
      <c r="BN98" s="55" t="str">
        <f t="shared" si="49"/>
        <v/>
      </c>
      <c r="BO98" s="55" t="str">
        <f t="shared" si="49"/>
        <v/>
      </c>
      <c r="BP98" s="55" t="str">
        <f t="shared" si="49"/>
        <v/>
      </c>
      <c r="BQ98" s="55" t="str">
        <f t="shared" si="49"/>
        <v/>
      </c>
    </row>
  </sheetData>
  <sheetProtection selectLockedCells="1" selectUnlockedCells="1"/>
  <customSheetViews>
    <customSheetView guid="{964A2F63-CDDB-4E6B-AD0F-D1BB1C1E6DC4}" scale="55" state="hidden">
      <selection activeCell="F44" sqref="F44"/>
      <pageMargins left="0" right="0" top="0" bottom="0" header="0" footer="0"/>
      <pageSetup paperSize="9" orientation="portrait" horizontalDpi="0" verticalDpi="0"/>
    </customSheetView>
  </customSheetViews>
  <mergeCells count="37">
    <mergeCell ref="H38:N38"/>
    <mergeCell ref="AG21:AG25"/>
    <mergeCell ref="AG26:AG30"/>
    <mergeCell ref="B11:AD11"/>
    <mergeCell ref="B25:AD25"/>
    <mergeCell ref="E26:I26"/>
    <mergeCell ref="K26:O26"/>
    <mergeCell ref="Q26:T26"/>
    <mergeCell ref="V26:X26"/>
    <mergeCell ref="Z26:AA26"/>
    <mergeCell ref="K12:O12"/>
    <mergeCell ref="Q12:T12"/>
    <mergeCell ref="V12:X12"/>
    <mergeCell ref="Z12:AA12"/>
    <mergeCell ref="E12:I12"/>
    <mergeCell ref="AG11:AG15"/>
    <mergeCell ref="AG16:AG20"/>
    <mergeCell ref="S48:W48"/>
    <mergeCell ref="X48:AB48"/>
    <mergeCell ref="BM57:BQ57"/>
    <mergeCell ref="BH57:BL57"/>
    <mergeCell ref="AG46:AG50"/>
    <mergeCell ref="AX57:BB57"/>
    <mergeCell ref="BC57:BG57"/>
    <mergeCell ref="AN57:AR57"/>
    <mergeCell ref="AS57:AW57"/>
    <mergeCell ref="AG31:AG35"/>
    <mergeCell ref="AG36:AG40"/>
    <mergeCell ref="AG41:AG45"/>
    <mergeCell ref="AG89:AG93"/>
    <mergeCell ref="AI57:AM57"/>
    <mergeCell ref="AG84:AG88"/>
    <mergeCell ref="AG64:AG68"/>
    <mergeCell ref="AG69:AG73"/>
    <mergeCell ref="AG74:AG78"/>
    <mergeCell ref="AG79:AG83"/>
    <mergeCell ref="AG59:AG63"/>
  </mergeCells>
  <dataValidations disablePrompts="1" count="1">
    <dataValidation type="custom" allowBlank="1" showInputMessage="1" showErrorMessage="1" sqref="P51" xr:uid="{784C53F1-D5BB-944C-90D0-6241EAFAC58C}">
      <formula1>IF(P51=0,"",P51)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d = " h t t p : / / w w w . w 3 . o r g / 2 0 0 1 / X M L S c h e m a "   x m l n s : x s i = " h t t p : / / w w w . w 3 . o r g / 2 0 0 1 / X M L S c h e m a - i n s t a n c e "   x m l n s = " h t t p : / / m i c r o s o f t . d a t a . v i s u a l i z a t i o n . C l i e n t . E x c e l / 1 . 0 " > < T o u r s > < T o u r   N a m e = " P a s e o   1 "   I d = " { 7 F 4 4 C 2 1 B - C 7 1 B - 4 F A 7 - 9 9 5 1 - D 0 4 F B E E E 0 1 B 4 } "   T o u r I d = " 0 3 6 e c 0 c d - 4 a 5 f - 4 3 b b - a 3 0 4 - d 3 e f 5 6 2 3 5 e 9 8 "   X m l V e r = " 6 "   M i n X m l V e r = " 3 " > < D e s c r i p t i o n > L a   d e s c r i p c i � n   d e l   p a s e o   v a   a q u � < / D e s c r i p t i o n > < I m a g e > i V B O R w 0 K G g o A A A A N S U h E U g A A A N Q A A A B 1 C A Y A A A A 2 n s 9 T A A A A A X N S R 0 I A r s 4 c 6 Q A A A A R n Q U 1 B A A C x j w v 8 Y Q U A A A A J c E h Z c w A A A m I A A A J i A W y J d J c A A E Y P S U R B V H h e 7 Z 3 3 c 2 T Z d d 9 P 5 5 w b e Y A Z Y M L O 5 s B l W p I S K V K y a F k u 2 l V W y T / 4 j / D f 4 S r / 6 J / 8 m / W D y m W r V L I s U m K Q Z I r c 5 X J z m o R B R g M N d M 6 5 f b / 3 v t t 4 a L z c m N 2 Z W X 6 q 3 n S j B + h + / d 4 9 9 5 5 z 7 g m u / / V W b U x f I D + 4 1 V G e m T M a j a j V a l G / 3 + c / + 3 x + C g Y D 5 P F 4 y O V y 8 d f U J F J z 7 N 8 x V c s F 8 Y K K T r t N w V B I + W l 2 E k k P f 6 x W h v z R D P n 7 p e M c N V t d W r 3 + F f 7 z 4 d b 7 F E 1 d 4 c / 1 E N + L f V b 5 l D 9 e Y D y m R H q e j v c + p l B s U X n R O q F w m P y B C H 9 e L h 6 R 2 + 3 l z + 0 S i c X J 6 w 3 w 5 5 V S n n r t E s 2 v P M t / 1 q L f b b P 7 U q O j v c / o 1 k v f U 1 4 9 z 3 g 8 o k G / S 8 N B l 4 L h J H + t f L L N H 8 F w O G D j 4 e x 8 U / P r V K / k q V 4 + I n K 5 2 f k E y c X + 3 8 W e e 3 w B / t 1 w P U 8 O 7 5 L H G 2 J j b E j D f p t G w z 6 7 B m H y s j E W C C f Y Y 4 A d 7 G / Z 3 x n x R A k U K F c q l E q K C z n N m A 0 k C N 1 g M K B m s 0 n r 1 5 + h d q N E v f 7 F Q T 5 k v + P x O h s o W j g W q H 1 2 I 2 M 3 J 0 I A c D P r t Q p / r o X P 5 6 F w N K 0 v U A x T o T O h X S / S 4 t p t / j y / / y k F o + L c 7 N I o 7 9 P K x m v K T 4 L C 0 X 3 K L t 2 i f G 6 T D 3 6 X 2 0 N u F w a 5 S w x Y j c l R i 1 A 4 w g e 9 2 X U Y 9 N p s P D S U V y 6 C 3 x m y a 9 4 w u O a W Y P f Q W N w e Q y B M p X J Z + e k 8 u C F Y r Q K B A K X T b M C V j q h 0 u q v 8 7 3 k g T O 1 W m 0 q l E p X Z 0 e v 1 + O t Y 8 Q L s a J R 2 q d 8 5 f x O 6 3 a 7 y 7 C L N 0 3 u U + / A v 2 T W 1 J l C j o X i v 8 b D O H z G I M D A w e N 0 e H 7 / J z W p e / N 8 U x e M t / g j B 0 + N w + w M + w d T Z 9 3 B C K J b h 5 4 M V Y W H 1 e S G g 7 P 3 s E k 2 t n h v w 5 U K O 3 F 6 x + o 3 Y S u D z R / i q 4 V Y E y 6 o w g U p h X 3 m m D 6 6 B 1 2 + u i X j Y N Z 8 Z d u 5 P n E C B d C r F Z h T j g d u s H t P O v d 8 w t S C j v H K R U D j E B S / F D r / f z 1 8 L h O J M F Y z T y v X X 2 S y 6 r g z s Y / 4 4 t 7 D M Z u 4 j r m 5 M E 5 l 7 h p Z f / n P L g 2 7 A 1 B 8 w 6 h z w R w l W g k p R n H s o m m A C H l T + 5 4 y Y o h L 2 2 l X + q E U 0 u U K t R p m u s O + B c 4 c q 4 4 R a p U h 7 D 9 7 m z 7 G C l o 4 + 4 8 / t 0 K w y d Q u P b N X D Z O H x i m s d T 9 l X R 9 U E w m n + W C + f v 4 Z q 8 v v m 5 3 u 4 9 Y 7 y b H a + c I E 6 r A r V 5 7 K B f f X y N 3 9 k a X a a p p j f 5 L P q a e 4 h H e 1 + w o Q y x l + H O r K 4 9 h K l 5 6 7 w Q Y o j E o 1 R V x E O M B 7 o q x Z q B m 1 h 1 / n 8 w s Z Q g 5 k 6 N b 8 h V t t Q j H 9 O r 6 O s Z A w + k z N i q Q X + q E e O n X u / 2 + T P U 5 l F G n T 0 B d C I R H Z 9 s l q t P / f 7 F E / q T 1 I X Y B P M 8 r W X + N P B Y M Q f J Z G 4 U E t n Z e G K U E 2 1 8 A X E v W v V T / i j F q H 4 E h X Y q t 9 p F p V X n P O F C 9 S d v L O l F o O t w u w p P Z J z q 8 o z + w x 6 Q p X y s 5 U q H F 9 g x m u E D y h 5 n B 5 t c d s M w F C d X 3 6 G P w e p h Z s T Y f P 5 3 N R t F f n N h B 6 v Z t A T A z 2 Y u s U f t R i T j 4 6 Z j Q X m l j Y o G k u y 1 8 5 W Q N h R R t x 4 / j t s Q I l z h y G f W b r B z 6 v f a y m / Y Q + s V r m d D / j E g v d p 1 o 6 V / 9 F H 2 o X l g l i l J C 3 l + s 0 O u 0 o G k y Y m V K h 9 8 a S + D e j x + N l 5 L r P r q W 2 b 2 + G J V P k k s Z i Y f b T w + c P K M + u M h g P x x E S P 9 w d j T C 0 7 5 M + l k E l 6 r T O P Y j i a Y T b c A f c Q h S J i p Z F H b O X 7 / H c C i W v 8 U Y 8 Q e w + J x + u j Z G q e 3 b Q B W x X P V i w 9 D j a F q g a a j R o d K c L J D D f y e p z d + k h i h X v s Q J l 9 t 1 g 8 x Z 9 r 0 W O T C c g x e w 4 2 k p p a W Q j j 2 K E q K u m 0 a s o z f f I H 9 6 h 4 Y m x L Q h 2 N J Y x X f C s 8 F g L 1 s / t B u q u s V B / k / P x n H G b m C F Y p I 4 Y D 4 W i w y m g k V i a X y 9 z 7 5 3 K L 8 5 0 I o U I 1 9 6 u J k O F Y u v o y E 8 A E V Y s 5 O n j 4 D p v V h e r h c g k 7 w m X D J Y 3 3 g 9 o V S y 1 x V R B g 9 t U j l h H C C h s Q Q M D x H p i N I / E M F + x u y 7 4 a i B U K 7 5 O Z v 8 L X S 7 x P b c r 5 M R z 0 m Z Z w l V 2 f P k W Y P T e N P x j n g 9 j K K m f E s W I j j Y b 6 9 z o Q C N L a j d e V n 7 T h 9 p w N h 4 g e j 8 0 K d c B s K Q h R o X F 2 S j 9 / c N E g t 0 M p L 7 x h V o G d c p L b Z G q C + e e O S d g D c u Y d K z f U w 1 Y P L c L x e Y q l r 9 J g K L x 5 l e J 5 F c i I q s q b B b W r c L y j / M R U 2 7 S + H S L 3 T J K Z Z f 4 o a T X r E 1 V y f u U G R R 2 q O t j j a t S E x 3 X 1 + u v c n p S k 5 5 a p d L K n 6 / 7 3 e A M U i W U o l b 0 o b H Z I z d / A r E L N S k 5 5 5 S L d r t i a 0 X I m S Q 6 3 3 1 e e z c Z j I 1 B O g M t b g s 3 e W q 1 G 5 X J 5 s u f Q b t q b f W H X e J l a h Z t t R j g c V 5 4 J u r U 9 / u j x W V t x 5 A p n h b a i 1 k g 3 u b S L 8 n u f s p 9 c f I V o V I Q K q k W Y D d x p o E r i P e q l H D t n 4 a Z v O V w t 8 D 6 l / E N u T + J 9 7 G y Y h 2 O z O y a g 9 i 1 e f V H 5 6 S J S b R 7 2 h d 2 q R S w p b O 5 Z H R O P t U C F / c Y 6 H 1 z e E h 8 b F P F 4 n F K p F I 0 H w r 6 I Z d b 4 o 1 X C k Z R l 9 3 I i c z 6 a o V s T q 4 Y / r G 9 T 6 D F W V E 0 9 f E w 9 A p 3 W + d k + G J t n N p o Q p J X 1 V 5 h d d F F l q Z X 1 Z 2 4 w c v m o m B f q 2 h I b l I h u c I L H H 6 d C X l y D Q D D K V N x 9 C k a M n S a t h v P B C 9 W 3 0 y i Q x z 1 m n 4 N I B n O t Y k 7 l P J r G 5 R a i k M o 6 d 2 a B x 0 6 g l u N D H j 2 B 4 4 1 r + k s 0 I i L 0 8 C p q m N 2 Q m W h y g b K L G 8 p P x j S q h X M G d b 8 t V h F P I M E f 7 d C v f K w 8 0 0 Y O F q / 3 o s 2 I P R 2 s E L B H O u 0 G X y H U t m O b q X d A u s + 1 8 P p F t E H 5 d I e H C u E 9 y v n 7 y v / a Q D 3 / u c 0 H e K 0 k 1 F 4 j O 1 D S r B x Q i K 1 8 O D c c y f Q C L a w + S 9 G E t Q i O r n J / z P A H x a a z U x 4 r g Y I Q P b d o P F t L 3 G x G 0 b s R w S l 1 z C p 2 P I P R R P a c 6 9 f t F X / r i y z x R y v 0 6 o e U v / O 3 5 B 5 o R 0 R M Y z T D Y o + n r 7 j m 0 3 M r 1 G 4 I 5 0 d A W T F H g / N u e y 0 Q w Y B N Z X D t 9 r c o k c z y 5 1 b J L g o n C I T T C g F l 0 7 1 W P I v F E / b Q A U X j y Y n w 4 F h e f 3 U y i X Y 7 N T p 8 + B 7 3 N u K z c j s f 8 d e N t g O K y u p p h N l q b o X H Q q C + t d 6 1 H d M H q l V t G y k U c W Z k T 7 t 2 9 Y C 6 A a q l M 5 t j Q M I g t + O 1 a x Y 3 u b q X W P 2 G 8 o o + 8 j O N C E W z f I C N R g N a l O F C C t l l / f 0 u N d g 0 x n s c b r 3 L f h D 2 W f X k g f K / + s j P K p 2 Y h w N J 5 P V e u / n 1 i e B g 3 w r C w 0 O B m H B 1 O w 3 a f / B b f k 4 I / c J j p 9 2 l a H p 1 4 n S J J M Q k 1 j f Y u A 7 H R V S G U S h W t 2 P u v D D j s R C o k M 9 8 y d c i m U x S o 9 G g Y q n E g 2 H l D A a j 3 T n m 5 z L o i w v v Y 7 a C x J 9 4 X n l m n e E o R I v P / 4 i 8 I f O V g E d L W 6 R e L Q u B Y C T Z A I V q 6 l a i K 6 w S T a 3 x w c u 1 A E + Q e m x V 0 L M v I 1 G h E e w / f J c 8 F m w Z P f A d j / c + 4 5 / L j 0 q B Z w X E s 8 Z 7 d Z J U V t 9 m l t k I S 9 d e 5 o 9 a Y H 8 R D H v m e 3 x 6 P B Y C 9 e a O u V d N j 2 g 0 S p l 0 m i K R C F c D g b x 4 m P E Q J u M a 9 6 h d P 6 F e 1 z w s C B E F Z n Q a Q q X x B 8 4 E C o P O L t 4 4 U h m s 7 X 2 0 p M f S g r 0 B h E A o e 1 6 K M F l Z 5 a a p s U H t 8 b h p b u k 6 D 1 9 C 5 I e a D l M t s X F d L R 5 Q P G 3 P C Q Q 6 y j 4 Y B G h E X g r N 4 P U L m m g m Y z b h W g m C n T N I M T H j s R C o Z s 9 F 7 x 6 I j c 7 L Q s 6 m U A v i 6 R V a X H u e O s 0 K u V 3 j i X o R 5 f k 6 L m o w n V 0 i b 7 A R 2 K y d x o 4 b X O J S 7 C 4 r B C P C 3 i i f X l S / k A O E z d t 6 a Y / b H 5 h A f F 4 3 z 2 t S O y h g y F d P H y o / W Q e B t h B O r H T z K 7 f 5 t R v 0 O v w z E Y n O c T u b F A s 5 8 X 2 s O C a M 6 F q I m D j e N 3 b + g O m N e r t 8 4 f l Q 0 2 C + / u 7 N D m l 4 g C 2 D G 3 6 0 + y H T m 8 8 2 N H H D + p 0 6 U 1 0 q l J 5 f Z / a G t k u 3 c P S A q X L G M x 3 e H 2 B W V W M 3 J w p M / q b c h 1 Q y o S 9 x j 5 z H 6 6 F I f J 4 i s T S z N f x 8 1 T 3 Y + p C W r 7 1 A p d M 9 y i 6 s 8 7 + z A t 5 v W g 0 u n u 7 z t A m 7 I H J c B r t K p q + D X X A 9 c z s f M l v o / A a 0 H a q F L W 6 L G S V E w m m R X b h K u / f f p u S c 9 v X r t c s 0 x + x N s b q L Q Y i x 0 6 4 d 0 f y V Z 6 l R v z j h w t R A X C k y A x 4 7 g d I C G t x 3 N j r k t 2 A G 4 M v D b o A u b k d 9 w B 7 P w s p N O j m 4 Q 4 G I s U 2 D A Q D 1 o V Y 9 r / 5 I 4 d i 9 + y m 5 m S 2 R n r 9 K o Q g E Q t 5 g X O q p m W K s e A p d x n s 2 7 I u J C 8 G o V 4 6 o c r J D A z a b I q w p m j T 3 L O K c E T l S y N 2 n W 6 / + M X 8 N A 6 z F b E 8 n y E k F w N s m H Q R O w H v B Q 9 k y S A I 0 Y z j s U T q 7 Q v n 9 O x S M 6 t 8 / f J Z e 0 i n A i g 4 v 6 d H O B 8 z e e k V 5 9 Q w 5 e S C A A H c j m T q / 7 / h E C J Q W e l 5 B z P A L V 5 7 h m 5 X Y X 7 E D L r a V 7 F T 8 X r W U Y 1 f v v J o n B U p P O G C f w d 6 A L Y M b h 5 / 9 v j a 5 v X 7 q V H a o W E G 6 R k L X q R I O R 9 j / G W e o 6 i E G b Y e H H Q G o h P 5 Q j F r 1 E h f Q a N I 4 7 V 7 N e N R l K 3 2 L T 0 J r N 7 / G X z v e / Z h C i i f N L j g 3 4 H S l w / V E l M f y t Z f 5 X p p M Y N T C y m f F E m w S V O x O O K B O 2 S Q U j l v b D n k s b C g n f J T T t l m G A y F o V s K H t L C q y 7 d q F + t U S C q l I 3 7 D p g 9 E f O M R 8 X j N R p 2 6 3 R 6 V t n / G / y a Q W G W D e t n Q Q 1 l i q 9 I s + F Q x i v 3 B i L v 9 4 6 k F d s 1 G f K A N F e + l E b X i D i W Y T R q J p y d 5 U t x N f / V F / h 5 O b K G O z R A x a A d w M s H h h M + E b Q h h A q k 5 Y 4 8 g P I l m 0 T B Y b R H c K + 5 Z 3 b I w g S d W o E 4 a 2 v p f N C F m I O n Z s o / x g K i X R a g P w n 6 m a V f 3 K f f h / 6 R x 3 7 r b 1 Z v 6 N n 9 0 u c z P V 1 Y s a N X t z + Q i D v D 8 d / P 6 Q m z Q F J g t J d 4 3 P b 9 K A b + x c 2 X 1 x l f Z u b p o M D h 7 L 7 j p j / c / 4 c + h b h s l 8 2 k h / 3 Z o 4 G F t 1 f P k Z + f J B S i z w J 1 M U s 1 s 1 k Q y a E O n Z I C a Z q N C m 5 / 8 P 8 N N 4 F Y d 7 n p r k R X T P L E C p U c k Z m 9 3 f x q z G V Y G f m r t 6 4 T Y K r P 8 8 p / R q G e 9 2 I f L Q D 2 Z R g Z 5 e t x T d p g F k H n 8 6 T s / U X 4 6 T 4 S p e 5 i N e 5 0 G d z 1 j 0 L Y 1 4 u z w O p D 5 U G p C 0 Q U q K p u 6 / m C U / A H r X s / U w i 3 a + u x X 3 G E k Q V p H O B L l n 4 l j a e 0 F X u c C l E 9 3 + Q Y y z h n H g C 0 4 S A Z t K g 6 D T k u 7 5 g j A N U R F p b F S 0 0 O L e r X A I + G d T F x P t E B 9 c j R l w 7 A L L + s V O M Z E Y 8 k s 3 F S e 6 T M e O j O u R 1 1 r w a L I v L V L O L F I z 7 / + Q y r m E K G u j T q l Z H H 1 9 m T D F i C O D u z c + b W u A w I x h x j g i M Q f D Q b 8 f o w s F q 1 Z f / Y N t u q 8 w P + m 1 6 3 R M l M h Z S Y u H C m l 0 9 x E g B D m p b W B H I w I B 0 F c 0 V K 0 E Z N R Z v E 6 f 9 Q C E S c g n r I W J 6 j m i R a o 4 / r Z K o E b o Q Y / q 4 9 Y I s X s n h x 1 2 M y r X S 1 I k S S T y V 9 G J W u j v M f Q P G 5 O j c y l G l Z F d I M Z T i r 0 S F f y t d v f 4 Y 9 a B J Q 6 d x W 2 A j S q Y s M W 1 w 7 h O l h 1 4 L x I L Z p P K L 3 + g A 1 8 s Y q l 0 o s 0 6 J 7 Z S A j r a d X y P H d K f X / k Z j w c D F i A S 4 U z A f K F U m y i t P a d Y V + F o s Y R / 9 i 3 s x I 5 Y l f b g Q P j i R a o 7 9 8 8 b 0 T D H Y o b U C m d M L 3 8 L i / 0 2 O s I t z A G F D Z k F 9 j M m 8 o u n 7 u Z w a B f V T n H X J 3 S i 6 a Q I S u u s b 1 Y s F r u N / w x s f I q f z Q C 9 s I s u E 2 y n A E y b Y c j 1 y Q d A 5 W T A J I j r Y I 9 N N w L X s t i U d S y w I E C N 0 t X X + C r G W j V i 5 Q / u M P U N e H k g c P G 6 4 8 7 m j R A / v A O f z S K C o E n 1 4 x q S b + S k q T H 7 K w x m z z l d 8 s w G / S J F i h l U p t Q L Q m H A W Y 7 6 M r I K G 2 3 W 5 O Z D g f 0 f K R N F 4 8 3 e X F D A F f 1 l Y 3 X m F 6 + y 6 u R l k + 3 + A U K R y J M S G p 8 M 1 N t W 5 0 c a J e m k p W M X G N 7 K 1 S n J X b n f R F z t 3 N J q W V h J W 8 L 3 j f Y A X A S Y M N S B n 0 i g g L 2 S T S W 4 D U h 4 C 2 T H j M 1 q J m H a 4 b C l A C h R w 2 D k l 1 a 8 F o W z H 4 D p Z N t P t G p 7 w e 8 j c F I l s o n I k F T x k k 6 J a R s e d Q K q g j 2 K U J R 8 T 2 b V f 3 o c p w X k O U D Q L d d Z e O h w a b c A S + Y w 2 4 0 J Z X 4 Q Z z 3 8 d 6 n T + 4 + F F i I D e n F J S E U G A x 7 D 3 5 D i a y 1 f K a L j K l w m q e A u 8 P D a b D f o w c G h X Q Q q P F 2 P q D I 4 l e o f v A v N I p + U 3 n V G v X t v 6 T M t W 9 R z 2 W c 4 A Y h S W W W 6 J T N x I h s j 6 U W e d q J i G P U X 0 H u v P c P d P u V H 5 i o r I J j b I 6 G k r x k 8 R k I 2 Z q n w v E 2 D 0 H y s 0 n o M s G K A v c 3 B m V I w 4 N q h / z B p 7 R 6 / T V m i + l r C h g v A z b B N O v 6 3 j z 8 D v Y L U U t Q q q Q A 5 4 o Q t R a b L L D X K S c i T B B P t E A B u c E r v 9 T O / b c o N a d v c B q B l H p 1 F r A E A 6 h R y V F q / i r 3 / u D C a T E q / Z x S G 3 9 E n f I D 6 r q s C 3 a / 2 6 D s g h i g t X K H J 8 3 B 7 a + + i Q C D r d W o 0 s Z z b y i v X A Q D o H S y R b V G j h r D E o 0 D T I B U s v b K 1 X 9 P + 5 u / p b h S w E W L G l N 3 A s H I J J d K z a B b Y 6 8 n K B p n q 8 o M d c + 1 w D 1 E E R s 7 q q U W c K B g Q o T 6 q I d a C N R U 2 c p 2 Z e N V L k R q Y D q g d l 8 k c V G L w C Y 5 y g w 8 V Q I F 1 W Z p 7 T n + X M 3 h 1 n s 8 F 2 b 6 A m m h J 1 A S e L 1 4 Z L W e Q J X / i V L r 3 2 c C O K B i o c 0 d I F 6 v l 9 s k Q T Y I A c p D o 8 L O t L A g B A l l n F 1 u G M L i / 6 B m Q p j 7 T J 1 o V q G 6 F c j t C 9 E y s 0 H A B 7 t / x R / t A I G C H Q Z X s x 4 u G v K q t L 6 Q 9 r W A U w F 2 E E B V W W z w X g Z 6 g 9 w u m P x W 1 l + m k 9 x D X g l Y C 0 w M 8 P Q h o R J O k + x U 8 i Z U 6 s r p H q U X x O a 1 E W 0 2 9 l A W L Z 5 e e v I F C q j D k L B h B + c A Q v C 1 P D m 1 8 i F f q q V r V I 2 Z Q M k b r g / T u 8 f K X o p O + F H + 4 C 7 T u 1 d 4 d H S z j j g + 0 Q U i m w 1 x Y W k V P q O + V z 8 z F 8 B D B q P e q U B B Z T G b v Y 1 + Z 9 B v M w N 8 j Q s 8 J g Z 4 z W T 1 o 1 m Q X T 9 m F S i A 7 4 D N 2 W 5 n W u 0 b 8 w k h u 3 S D u + V h N 8 O m f u 4 r P + Q O E n w P r M A A x U k z C 2 v M B v y U T c r G a i g m W 0 x U T 7 R T Q o L y Y 4 O R m N V h T w S j C 1 S v C o 8 f j q O 9 T y Y F Q e K p F V p c f Z Z f c B w w y l s 1 U a / c b t g M X z 2 6 b e F d L B 5 Q 9 X R T + R + i Q n 5 3 8 v n q A 2 k Y n X a H x i 4 / X z l x o + A U K T z 8 O f + 7 Y N J c V U R s 2 S x Y C W Q 1 + h 1 E v w P p 3 E E H D V x L o 7 o V V q g U h M M F K S i z M + Y 1 6 u E s Q P 5 a I p V V 7 v k 8 L 0 Y D Y c L 9 x j m v b L z O 7 w 0 c E V K Y g C z j H U 1 c t J e n 4 V s M m S t P x w o 1 j c 8 z p q u p I V 1 L a + e 2 4 C L 2 O x X N a G J U G d W q 1 o P Y L g T e D g Z t d u G 0 7 Y 9 R r 8 r s L P G 3 d l I 4 w G h Q o 1 R W 2 C x m f w t v U 4 v N h j X 3 E Y 1 s h i y u x 7 / G B p W I j N A D H i z s + + j / j n B Q n O b u k j + U Y f Y F 0 w i W x E Q w S + s b g E E P j M 7 P C q h n M 1 0 7 H a s u 7 F B M a l Z M A G D 1 f F D N F w V I n 0 q B 0 g J C 9 v J y n 5 I h j f 0 J N l N V T j Z p n q 1 c v Z 6 2 E C K a O T 1 / j d q t l r 6 n j N l A i Z S Y v e 0 K F L C T T 4 X 4 u 2 J p k 0 o k Z n X L V A f 0 y k t / x r c P 5 F 7 Q B U Z d P t s a D S L U w s A h i 9 M A n h 3 N V j Y M X M T W y Y 1 i O 8 D F v 7 T 2 P G 3 f / R d m v 1 x U f a E V Q M X E 5 j y q x S J t A 8 / H / L U e T 2 N X p 7 n v 3 P 0 V D 2 1 y y q j f 4 E 3 b z A R K Z j l 8 a Q R K j X 5 B G F w K H Q + T h U G G v 0 8 k h d d r F o E q n x T I 7 T f e 7 c f M i f S J u 6 e / U F 6 x D u w o V A q S x U 2 m q Z X 2 e E d F o + 8 q Z + 7 P k 0 r h g C r F H H c A v P S N f 6 u 8 q s 3 u v b f o 6 j P f o C P 2 P c M 6 3 9 M K i A v s d z u 8 A 4 t P X f J A A 1 y T L 6 V A f e 9 G h / R q 5 e s 5 J m S O j N l M Z b b K i B k W s 6 s 4 E H Y E 9 Q r F I e N p M d s X t t 8 i X + q r / L k e c k A 7 c U y 8 e O V P 2 U p Q o t F Y + y L g H J O Z R T r c + p C i K e 0 s W v n 5 s F H g U m 4 3 K 0 w V b Z D H F + I x d f 1 e k 1 f i D Q T C h O x o h C 6 p n U R Y x f g x U j / i 2 g z J H w j x 9 J t K Y Y / v F Q 3 6 b C V i B 1 a / w a D H U 1 x g K 2 O F N c o q w D m 2 m 2 V d r c M q 2 A R H 5 I Q v Y J 7 J / a U U K K C / S m k j B p B 2 v 1 4 1 E K g R G w R u 3 / l Z E Y M G X r 3 t O 2 / S i 1 / / U + X V K c Y I X e p T q / A x 9 b 0 X t w D U S B f + o / T 0 5 f c / 4 Q 4 e L a y 0 J V U D g U H a x c N P / o m y K 8 Y V o l r 1 Y 6 b 2 v W j 5 v f W Q Q v 8 o 3 w f O r E A w O I n 7 M 3 f 3 f A n R a / 0 p Q 5 v M c K k M X m y 0 I k 4 N s 2 2 z e k L Z x X X K H z z g P a a w B 4 K b J I / T B z / l f x P O 6 t f p l p w o M W t c S 7 X J i K 0 C m P X N M G o w z T O W b S D t T k t d C 9 n K u b / 5 n v K D c 6 Z L V z t l u o Q b N A s X m / g g a I h N l M K U 2 / 3 o d w K l B T r N q 5 G J b 8 2 q 8 e o k g W p S 3 P s 1 F x I U 9 U A y H t K y g 9 E 5 Q g M 3 5 B z B e J 5 W V / x Z / Q i I a X w B s W H p H t q / h Y i k U G f v 6 m G k T v m V z 8 e m p h 2 s F N y E 6 x q q n V G r T y v U l D J q R v l R V k B S I k A 1 K T S c Q 3 B 1 X F G F 9 z f f n k y I k f j S 7 w R K C 1 n f T 9 L v i i h y r S z d a R A l A Y Y t 6 x V U J 6 i z d p l K Z g R s E p A c 2 T e 4 j 2 t K T y X l X L X A L G y E 3 K M J h O z V 7 T D a 3 5 L A f l q / / Q 1 e D 3 A W Z O i U z 1 G 3 f z T 8 3 u O r E P Y t A Z w S 1 5 9 9 g 3 L b 7 0 + E K J 4 5 H y X y O 4 H S w D 2 V E Y v w I W A l p U B G n L v J X s T 5 N P 2 K W b 8 i c Y 6 r 1 4 2 d F 1 o M A s J h 0 j N Q i S p F a 6 t D M n t V e W Y F e / p p Z s k 8 9 8 o K 6 Q U L c Z X j M d W K u 6 q a 6 v N 0 5 f p X l P 8 S k 1 s o k u D Z C 8 h w 1 u N 3 A q V B V N U 4 D K Q X r W f I 9 p o i s c 4 X M F e p t G g X h W 0 U j h m 7 a C V W o s c v o M w X 8 K b p 0 W 6 a 1 1 R A v N u F m E Q D E F V i B T m A f X r 7 Z D a A / Q o 7 V g u 0 w 0 E l K S 5 A 6 X l a v f E 6 n z T h Q E G W c F m x c e G 8 Q X k A K / x O o K Z A 0 c L p Q Y K f 5 U 0 2 o 9 8 W 2 a n h u Y t R G F Z o N 8 S N C 2 e N v X x A J h u 6 H N 7 G 1 L x + x L m s a Y h c M D 2 Q 2 W s H 5 E N J E M y M J n E e 9 4 h X 8 B W r g j i Q x g G s q I d m N O t l O t q 7 w 6 N L 0 E w t x F R U r E I h J k h o h y P T d E 5 z 9 3 i v L S 5 A 1 S L P E l a 7 + U 8 O 7 y n P j P l S C p R m t I R C r 6 c 9 m 9 U s e v g G P e H A 8 O p E a p v h C l v f 1 a 9 X h d G 9 E D I X P r t I 9 T a o 9 P L V Q r b a l L Y Y Q r o a l S M m h I c 0 7 D d 4 G s W g J 3 p W 4 Z B l m / E c m Q F o E h d N L H C b C W B l Q F 0 9 Z A h 0 m s 4 d C d y z y o Q V n j j U Z F 9 c f Y b m l 2 / Q w p X b T I B C / L u h I V w x v z e x h f z s f h n V I 4 m l R Z 5 a V 2 k T p M f v I i W m 6 D O B 8 v n P L i x q X a e y S z w Q V G Z 6 G t E v v 0 f Z d W H X O I m W A F Z D k D D r Y q A c 7 X 1 G + b H S 4 d 0 i C 6 4 N N q h f 4 b O y 1 k C q 5 D f p 6 u 1 v c r U O e y 2 I f f M g 9 8 m G i g e b a f v u W 7 T O 3 g f g v T D r P / z 0 H y k 9 f 4 v c v E 6 E 9 v t B H c M K U i q w 8 1 O C c a c Z w 3 F Q 2 K G l a y / p h 1 G p K B e O 2 P d w n r + F i c B s / + 5 L J 1 B m G 7 r Y q V d 3 l 5 e x Z d U S m 5 k s D K Z B Y 5 c y V 4 Q R 7 F S g 4 g m 2 + h x 9 x A S m R / 6 M c f d y 3 G S o I 7 m B R p 0 E 3 N n R m F w j p h S O 3 O Q h L w X c E f K 7 I p T M r F L M p I Q z e t d 6 m b B t 3 3 + b b r 7 w e 8 q r Y M w m m i F f m e R A 3 t 9 8 h w u d K A u t f 5 1 w v l a j F / C 7 U M X g / e y 1 6 1 z A + O e N x 9 R m P 5 f y O 2 y V O 6 u z j g i U O o q M M m 0 i i W b W C p e V F h J P p P l W g t H 7 f K k E y k p 0 B G w o t d u 8 1 y 7 x z o G W b 8 a M A b K Y A c O + A u X v / w N l 1 r 5 K r b 6 o x o q c q V A 4 w R 8 x y y J T V i v f a x r k + z Q b Z a Z C V e j m i 9 9 V X j 0 P 2 m U i b K j B b D J 8 F u q l I w r D S k S 2 3 f L Q E B J g 5 f f l 7 0 6 D w i / F / E M m 1 h 4 K h l M X b N 5 p 2 o 1 T p v Y 9 x z f S j f b W z E D r H q i t 6 k Y C 0 3 x p B O r 3 r n f J 7 7 H / V W X 2 J y o p W f V o q V U 2 C A g 8 R I i E Z u J K P g h G J M X U R w w E H R N 2 P K B 2 9 Q 6 F E i v s D q W p w 2 Z j f D b i / a b Z 2 3 y X D b w l 9 p 5 x p q 6 2 e X b v k N l x 2 B g d s c 8 W K e o u 8 v o j X E j U u G n I a 1 L M M n M j Z R z 1 z Y v H O + Q 1 K C M t s S N Q M n r 9 + O A u + 3 7 m O U l 6 Y E 8 N m 7 G H 2 x / w 1 j y z g P N X d w q B v d Z r V w h d U q L J x S + P Q E 2 v T t i 0 Y 3 e L z z O Y l T E b I y 0 A K g 4 X g m 6 L P f f x 1 Q B 1 s 0 v 5 b b 4 6 Q C C g + 3 v Z 7 2 O 2 w 3 F h p Z j q q I G 2 l p X i I V s l q n T 1 l i i u r w a f W 2 Y z L l Q s X 4 i t Q u y k s k s i n M V 0 l R v 3 K M 4 E y k i v 1 w N V f / D d Z p 2 5 M c g Q W u X y 6 L v h J U j C R C s Z r C 5 m 4 H f X b n 3 T c E W w C s 6 x y y a m j t L 2 0 w m y l Q / G i 9 7 k + q U Q q G l h g t v U b t 0 3 z P i 4 i K e H D 2 h R o 3 b F O R S B O t 4 / 5 i W N o 6 k V H h 1 t Z 9 B a d U z A d b 5 8 9 T n K H 9 7 n 6 o 8 d Z F T 5 w d Y H b K V y P n N j s G K Q o d u h G f i 9 w 6 1 3 K L O w o V k 5 S o 0 M q D 3 N P S B / y H 5 u l R o 7 K + N o 0 G f q b 4 4 W r z w 3 c a v j v L f u / J r W b r z G s 3 0 B C s q c s O s O e 0 1 O q l 9 K g e I D g N 0 s d X 8 n r E p 4 D R 4 9 M M u s D W H A Y K 0 5 q z f P k Q J V 2 H 6 X f C n j P S 1 8 H 9 T O 8 w X t C R R A d i 4 a I N i p s T 5 N P M m M d Z d 5 a o s E 5 4 t e V R 6 / v k t e g t + d t X c U 8 L h G T C V b u H C O m P B 8 f h 8 X c L 1 V E J 5 e l C b z B R I 8 4 R D 9 p / R W 2 K d + H y q o 0 x A b u T d q o K t D v Z M x b L O o Q A A x f e O B 8 / C j o V I 4 P x S z N t C z S 8 6 y U p G L l b A V P n S R 4 5 2 P a e f + 2 8 p P 1 j D a V J 5 G r g i z U C 6 I 2 E p 0 G Y S Q y g M 1 3 D M L K D v n 4 h N q v Z r n U e M Q P H n U a 2 V C N 0 z k Y X l D K R 4 x 3 2 5 o r 8 Z P v U B 9 b U 0 7 F U P P I S C r y c 4 C V r u d N / 8 b 9 c o f K K / Y p 3 I g y j O H U + Z x a L P 0 h b V S g d a M U G K J 2 5 R 6 g 0 w L q 1 E Q R z v v U 1 E p C W 0 H 4 S w o 8 c R Q D z N K 0 V w O 7 x N Q N q p 7 3 S a v L 4 F U f S k 4 0 F h G I z e P G t d D 7 o m F w t q h Y U + 9 Q O m 1 E d W 7 o d h f m R m 2 + m 1 8 5 z 9 T v 3 6 x w b R V 3 A n h v H D p b G q q O X j 4 W + W Z f R C R Y N V 7 q Q e u J e z K U M h a / G G 1 I M o u W w F Z s t 1 O k 7 o m u U 3 o 8 I / o D L n y o K 0 n t j t g 2 2 C 7 Y Y j S Z w t i V Y T w o D Y I K t S i D Y 4 T E h n t C r 9 P v U D p o j O I L m O F G r C Z E a h L U t n F 7 b N + o 2 N K C o H d u u O g X B B / M + v 3 h k s + n r H W V l S G d 8 l a 6 0 b 4 g l F a v v o 8 + Q P n X f 6 o O e 5 1 n 3 X 0 n 1 t c 5 8 3 I A V r p H O 1 + z P t Y Q X g a 9 Q p F E i u T 2 M d Z Q f 0 + P b 6 8 A q X D w K C z n V X 6 b X H B / T a 9 b n p 0 S 8 a p H N L D N L d s P 9 1 B 7 s v U i / Y C X b W w u t L 5 g k L t a i s d N / R h 9 u 9 Y 2 M A o y h + J y d S K O V q + 9 i I T E p G f B q f F / o N 3 J q p b v Q 6 b B 9 V 5 z w / v O i 8 s q m y Z z E C 1 L B o I o H z a N E + 1 Q G E z V w u j 5 L l + X 2 y K z s J A S U g M Z b R T y O G C x T m g y m 2 f 3 R Q U N N F i 1 B e v B 7 z W h F w m H T p h w W w r w A R 0 T Q f 4 b k a g 6 m x L i W B f X n 9 p I i A y D 0 l 2 A R H H P E + r k G B f E N T K O W b / f D Y R I H g A 4 x Y c K 6 G w 2 B f M O p h 4 1 I R l o u n o 4 j h 6 q t 3 m e q F G s p Q x b s Y 0 3 d Y p u 7 m L 1 D 9 X / B s 1 x l G V B 9 3 b u / z A c 0 Q / w A O F z e B w N M N m 3 j C b F T 2 E K G e m g I k / 1 S n J P I 3 W u f S P / 4 a y t / 8 d + 5 w u m 1 2 N g z r R Y g U b v F r v Y w Y G L 3 D y t x I Z j Y B C o a i E i 3 A m t 2 v E k / u s d J U U 1 3 P A n Q X o V o / o E q w 8 E F A 3 W / k W r 7 7 E V T i r z g w 9 L u O 7 A v E + F 4 v 2 f C k F C g m 4 k d i c 5 k W F H Y J 6 A b H U + W o / u O F H e 5 / y 4 i Z r N 0 Q m p z 5 Q V U T 6 w X A Q p S 4 z m B H c O W C D D v o 9 T 3 f g A 0 O 4 6 v 0 B 1 J e 4 O F D G g y Z T d Y Q t Z b b B i 9 w i p E O c 5 D b 5 g L a D D P G x O 8 h w T V A n P B S O 8 5 q F 0 5 H c h 9 s f M 9 X s B f b e T N z 7 H a o U 9 t l j n 6 n C 9 j b W M Y G h G M r + w 3 c p n h b 9 m J z S r u d 5 6 9 F Z B U o v 4 P a p F S i j 2 L 1 G e Y 9 W N r Q L O c r O E n A n N y p 5 v h s O A c B G H n b 2 M T j 4 K g S B Y I e W 3 Y C G y M m M 2 G F 3 E i C r x m r E B I R Y l E e + T / 6 Q P d s N t b 8 X V p 8 z H G S V k 4 e U W b p O 4 U j q g u B M g 4 4 c 0 e S y c D E b 2 F U D N r n I 8 g J m Y E V A C F e n P V t p A R l 9 k d / / j B f N c U q 7 f s I 7 0 c s A g F 6 r R J n F j a f T h l r P D A w D Y a V 3 S U v f l x u 6 C K M Z u 3 w U T q x Q N H W V r V h X m J q I A o x B N q C U O D 6 d w e L y 2 C w 4 b o F B 0 8 x p I M 4 F N 9 U u 8 i o g u g P x a u 1 a j g 9 g H E g F H / Z b 5 G b f O x q f m w g T W u u g X D L S W i C I O O S e F t r b 8 K R B A 2 E C X Z 1 k T j 2 0 g o P t I j W B W e w o B E x H 4 i J s C q F b J w e f 0 t z K M 3 x c P H U C F f S O 6 T o T K E N 0 K q Y C e c E v Y 8 P z M p B V l H w j 8 z p 4 U M G s N E D D i o t w o x F T K a H u I b U B Y H A g + H P x 6 l l t 8 C v r L / L w H N l Q T B 7 9 w V j U H l c J D V z V A I J p B a M O g 9 N Y r e l g B W w R W F U 5 s U H c r h / z X C g 5 y S D 7 I J Y 8 q y / o D w R 5 N g K u y 1 M l U L i 3 3 9 4 w v 0 n z V 4 T 3 T W u F g T o H j D y B n y f l h z / h j 9 F l 8 + p G p 4 d 3 e d 1 v C B Z A S j p U 2 H 6 n O h k M O N B S 9 M r G K 5 S a u 8 a + 7 9 k Q Q J 5 R 4 X j n n O B 0 2 K C P p l a 5 E 8 c M 6 f 1 q N 6 1 G v h u v Y G q K e f 2 e u X Y 5 2 R f Z z d P t d 3 D d k C n s U e 1 v Y Y N 4 c e 1 F r p F g k k V d D A Q i 4 9 q w v + B / l 5 y 7 P h l L T 5 V A T X e F 1 y M Y M T L a x Y U x c / 9 + X r j i I m P X r a N G Y v X g b u h R l w s I i p K g y A k G Q 3 b x G r c H K y X h p s Z 3 Q i 0 F 3 t d J V U 9 B D A 6 x O Y t 4 N a f I h M S 5 J W t V o g I B c + + f B C 1 o Q P n k r A e X U 8 I J 4 X B y u 4 Y 0 Y J M N e o S V T 7 f 5 d U N W M F q y A t j P u F a V o t g g R s 8 x j y 8 6 i e p H S s 8 0 T 4 1 T Q s + j p w U G G 2 Y j r R w i 7 A 1 l F 6 7 S E b u Q 4 R m M V u v O B B O Y E L R z f 0 u e Y J r S 6 3 9 i S V W B 4 P D U c T Z f B p D 2 Y G L L A H R 9 h I t b C p d T c G 2 B l f e Z L j d g B t 4 b q l / b o W M C 4 U n h c H T S N w p Z y g E l X C r P V i 0 X E z C P H z X j r Z U v w / u h v D Y E U H b m e C p W K H T T s M p w I H 7 3 8 K F 2 7 W w 5 Y M e D L 0 b l q 5 4 + 5 D M 3 B g 8 / 0 v O 0 + P y P q D O e O y d M q J t w 8 P B d v u 8 j Q 2 z k I I b 6 E Q h n R O V U C 8 I E e t 0 O n R 4 9 n K n a E L A T 3 j N d o d c K d j a v e 5 0 a j Y f t y b V E e N J Z E 7 Y x e f 3 o l y x s n 2 C U X a / I v G V h A n 4 m R F C d k f 4 h e e I F 6 r s G r W m 0 S G d F v F k s o 7 2 z L o 3 6 o c Y u u C Z s N c C K g B U P x j 5 s L 7 7 P Z A I 2 M W v F r X P G L o 6 1 W 9 + Y N L i G 8 b x / / y 3 u h p + b T 1 D x 3 l + c C Y 7 L T 7 H 0 G l O F k I t 0 d g G c x u S h D l 8 s A a G 1 b t d o 0 V D q v + P 7 8 W v C z q d e 3 O Y d B R H 5 r U b P S 6 o H 9 r K M 4 N d / 0 D w T o K X r P G Q J w L l w + P C s h D I i L U 5 z m 9 w u m g W o y Y n 0 W Q z j E 6 3 y 2 a 8 T I f Z q 6 p V j G o 3 1 V Q 3 c D C u U T / e 4 3 Y B m A m k l k l k y 6 h / z 1 c H t X e D e L 7 8 / a F h a G P 2 V s P G J v Z E L K f X 1 N y m x + m 3 q t w v U 6 h r v M X V b R Z p f u S 2 E z i a I y E i k F n n + j 1 U g N C h n h j A c 5 B V 5 T Z o Q T J / X d F E c I 2 r F H b 5 t E e E 2 k E v E 0 o 3 7 P K q c J w E e 3 u f 1 / g C K 0 h S O t y b 1 9 K a R m 8 U H D 9 9 h v + M 8 H w y 9 o x A t I 7 / X E y t Q W J m 8 N t d X 2 d N o d / s s r U L e U D 9 b t n 0 + P 9 f p U 5 m L P Z E w c N B n F y E 1 m C n x H G E y / O L x f 5 j w M O H C C u f y e C k 7 H 8 O L 7 O W L o U f l k 2 3 q d N o U Y q s L X N X A S A A G t U 8 p s y b K Z Z n Z Z D 1 2 f n P L 1 5 k q e H d i y F v F r K k c O m 2 g k 1 8 0 O c 9 m + L t M 3 X m Z F 5 C Z L o a J w Y 0 a E x 1 m o y A Q 1 u d D + r / 2 z U L r o M B U J L k e u A e I M o f b e h r U i 8 A E h 5 Q M q 2 D i R E O 3 Z t 1 5 a j U C b V E D v X y a 4 7 V G n k i B + o O b H Z q q 5 2 8 J u f K Y z d 5 2 j W U t p F O i U m o z 4 R v p z t z w M G G z 1 P i c 7 L U a x f d E A O m Y z B 0 Y a m R Y D q o D o Z I S o r n 1 1 D L E 2 W F i K Z / s s O 8 W c 5 y q U q l U K J m 0 X i 9 C 3 k N M b E g 9 s V J 8 V A + r 4 8 E M v A / a 3 C B F x O Y c / 8 X z P Y f C h F r a Y P O j n / F H I 5 w Y y 3 q g s b O R G t R q W N m z U X 1 h N k t b Q f Y v M q N a 2 J o U z I c w A V 4 i O b k w E S Y 0 H I O Q l U 4 O + O D D g Q h v F K t E J 4 p Z 8 r 6 g I T i h 0 + n O J E z A K K / J L g t X n q N B t / V k C R T 2 m Z z a z H L 3 P m P S j h K g z + 5 l M e 5 f z J l R g / J i 1 h C K R L f w a / 5 o B D Z o p 4 H j p F b a p 2 h U Z K 9 C g H C s 3 f w 6 y c o + 0 u j H X p U U H B x s f e V 5 U y i j 9 k V z W V 0 J g d 0 u j N P A d v Q p d g c i 6 j O L V 5 8 c g c L K Z N M p d A 7 p C R O V + A T 9 f p / q 9 T o X I D z i Z 5 D J O C + q C N S h N 6 O B c c g M C i b m D + 7 z w W 5 E t y p i + a I J c / U I 6 h 5 Q e 7 y S a N d y / T U m F D 6 q V Y 6 5 z c G z W p V N S x z N h h B + v f T u R 4 E V b Q C 2 E y I + 3 N R n N p z 4 / t w R M i O h q L C 3 q o W H / N E I 3 o C g e k T R W I J f z 9 P D O 7 z O o t q N j 1 X 8 i R A o 2 E w z e n O Z W i J u x F C l Y v j Y 4 I r F Y r z r O x 7 x 8 y z 0 2 Z I P m 0 g 6 G s C 4 a 7 z a w Q m Q X r i q W / R D 0 i i I X f n w / E W D f J p 2 U w g G I i c A 9 4 A d 3 K H S K V S 2 A n t 9 n R d 8 5 F m t U w M a d c c / T z w a 0 e b d V p l 6 r S L F k 1 l l M l j g E R 8 x l R r r c a L 3 T y G / + 9 r N b / B H N Y h A Q f p M I i X O A S F I i H M U u V 1 j 3 q Q h G I m z S a j G G y 4 A T N q P v U B 9 / 5 Y z m 2 k a X A h 4 9 2 T W 5 2 U C z x M u e h Z L v s e r b G 4 K F W 1 o I l D g 9 P A + E y q U s t L H k 7 x Y c V Y P U b B f N L b G y g M 3 e D C S Z d f A X G W r K W F K M i L / k Y L 9 u z 6 z x S A 8 i b N M 3 f m V W 7 x T B m w 4 q K / H e 5 9 Q 4 X h 7 s p K C 9 M L 5 V p y z g v A t d Y k x l B d L 8 g n J x R 0 w R 7 s f s X P K K e c g M h F 4 F A p D J l A m 0 s u P t 5 c P N t M s a t 4 0 m J V x 0 S 6 L R m m P 2 h 1 m i L J V Z u P Z N + h o + 3 0 K K + 0 i 0 U E D g b b H n / w 1 h a 7 8 K X 9 N D 9 x A I A e L H n b C m f C e U J X s l 2 g W e 3 V I a U f q y m W A / a J e p 8 p W x j W 2 E i d 5 o K k e u e 3 3 m B q V n N S d 0 M L q 9 T I C P a z g S I A w l E 7 2 K D 1 / l r g I G 7 L b b l M g A o G x N g D l O T 2 2 K x R i 8 y 5 T m I B f 1 f d p F v q d C r + A K 9 e / Q j e e / w 6 P g 8 P N l c L E U e w o 7 E m Z g R n Q D o O W l V Q O 1 N 9 2 c n v F R V + 6 Z q 8 D I + z G c n 6 T f W 9 s D o t Z f s y e o 1 P g 3 N I G r a y / y s s E S G E S h V X e 5 q s U E D P / K U W S q 4 b C B G C / 2 K W Y + 2 x y X j i W 2 f e D M G H S g T D l d j 6 e n A O 5 g 0 y Y s I F u f Q C i 9 S h 4 L A X K T q C r V e B 4 m M U d D j s k G A z w m 5 F d u s k H b G 5 H V B i d X 3 t N + a 0 z Z G V a j 8 F s L D n c e l d 5 Z o w s 2 u J q i y 7 u R i C 7 1 S n I a t V j 0 C l P F V I R B + z G a 7 e / y V P h B W P u E s c m 9 u H 2 h 5 P B K g 9 R W G W d P b f v a X N 5 h V e y p + u Y G F M T S Y C q V q M b z / + + + B 9 2 3 0 4 P 0 f 5 T q G 9 y B Y d N N A v 1 i u h s + N g J F G y m y 0 S 6 w O F 4 c A K i m x F B g J r n g V C c x 8 r B u E d G b y S h X 2 F 0 U u r Z Z a 5 R y 9 Y o z Z p o e K 1 H 9 e A t / p h Y f Y M / G o H c K O D E F h K R 6 t p k l m 5 p r n w 5 J j R n N g a O A l s B Q h S M z v N 0 e D 2 a N T G g y 3 n r R U H R e E E 8 n m k c c G S E I 0 o D a q a y L q + / z O x l 2 I x j 3 k u q e C K 2 A n D f / G G 0 / z x v S 3 t n L P c s 9 8 Q e K 4 H i a p 7 y f F Z m F S S 4 S H F z 5 p b W u Y 2 E z U 3 c k E a t w m 6 G t n G P c K T J 7 K 4 8 i g p I x v g V F c e L C F I F r a D N w S h K + b t / S x 6 / e c R 1 P C M 8 f I 2 y 1 X 2 u M z w + k R N V P d 3 i j 2 r O B E Y c U l 2 N M K G R + V B 2 k J M S a l r Y B Y G v c g W C I 0 M K W u l k h 0 4 m J Z Y L T F i M U z J g t 2 3 d f Z N r I b M A 9 f G x c k p c h q p X L p d 5 K I v d S G Z J p 5 6 n B S V i A B w + f J e i F i v t 9 L t n t l A i 1 i Z f e I 7 K 2 z 8 l d + o P l F f 1 w a C Y B n Z J r X r e S 2 j X M d H r N K n d t l + 8 E 3 + L 1 R g T i B G t + j E t r b 3 I B 6 9 T x H e / W J L L i E Q y y 2 Y r c Y 9 R 0 8 H N 1 E C Z k + Q E l D x D n Q y s q E 7 p N B + j F P i v r c 1 W X F K u S K m U e Y t I L b A 4 4 M Z K Y d q 5 9 2 s + S J w I E x j z j o U I 7 x e z p i Z s R p P 2 i B o k O e 7 d f / O C M K l B n o 8 Z W D 3 g w X K K X j I j Z m K k Z M D V D W E C s 1 R j h V 2 D t d w O u d 0 P + W O 5 e M T z m G Y R J h B L I l v X P I r G C H g n H x u B i g e d x X Q h w g H G r x P V D r v f 6 I + E A Y 3 E M w w U d F S H I K X m r V X F Q V H G a W E C 0 o Z y K + q T G i T x 4 T M T a c T L u X n U u i z y g Q F S L u Y p M a d n J A u F o l 8 y b x 8 D L 9 b i m n b 1 W j N k o u C w 3 + E G P j a s + T m z A x u t V 2 5 8 7 d y m c C Q u O i 4 6 o X j 8 g E f H 2 y E U E x k B i I C / D L T C t e z y R F c 9 a j Y a v K 4 b I h z s e u + 6 r R I f G P 1 e Y z I x 7 t 1 / m 3 t 8 w r G L q p c W s J e 4 I C l u X w T A + g J n h i 2 E E 3 h V T d B Q R D M c g b 0 k / m Y S M 8 c + F 6 s J 2 p C i k K a R u 7 v f F I 6 L W N Y 8 P A j J i R B W u 8 B + l A K S n l / l B r 4 s H 9 Z p V X m I D T Z e + b m z A 8 S U O g 1 O Q K O 4 h S u 3 q V U T N c O t I B N B r d a v M K N w J M K P t O q V 6 4 H f 7 b Y K k z L S O B 4 L g Y o H r J t x 2 J x F D k 0 k G r V c J F G C / S J 8 6 f m V Z / j P f l 9 g Y i O s a f S + 1 Q L q C Q R J G r D w F k G Q p t V M F P 8 A b m + A u s 0 C / 9 y V j V d p 5 / 5 v 2 N 9 2 x U B 0 K 4 a y I p R W K G / / C 3 8 M J o 0 j K w A i w V H d t F E 1 d 0 1 3 m u i l l O K d E B F i g 5 l m 5 9 7 b z G A / y 3 L F 0 e 2 y V T 2 5 M h E w i c d n f 4 8 P N i L U W 3 w 2 Q C M z e 4 x 5 x u x l g I x l z l j b 9 B C x f D l e M V Y K D / b X 5 l e e 5 a o x x k W 1 e P B 4 O C W s J A t C i E a j M Y V C 9 i I d c N N w E e D y l i C U R a o M Q F a L h S c P k d X T Q B 3 A j I i L K s E q g p o E E n j l h m x 1 k f i H d y j O S 3 + x L + Y S I S o I R k X 8 n B Z Y n Z D 5 K b 1 m U K d 8 W p 4 p t v I l U s K 2 s e q Y q J d z 6 D + v v H I G A m Q h R O h K D + C h r L F r g M R A p N Y P B 2 3 e 8 6 n X N / 4 c 6 S A Q q 9 W Y q W F F 9 r d d N t E E K R i O U y A Y Y / Z F x H D l B R i U V v r 0 T h h 1 e b 3 A W d u F S n C t A L 5 H r b j L I z t k B S S k z B f y 2 / T C V / + E / 1 w r H T A t q c q u X Z b Q d F y W P X g s B M r I u 4 d k P 5 T f x Y p k B 1 T 3 x E y r X j l K h Z y u o S 0 H R b l 4 z N 3 k a q Z t p P O q 3 Z g G z I 5 S A z V g i X 2 2 2 y U y Q Y u n T d P i H x C o a f x K W s U 0 Z 5 4 + 3 E R j Y x 6 D h B e 2 r J 4 F v X r Z 7 B V h A 1 H N w c P 3 K a a q j Q D w t 1 Y G e S Q K t / T F l Q K T D P 7 + / k f / S M + + + o f K q 3 h 9 w C v S w k 4 L J 5 b 5 K o p G A 0 A I p T U Q Q 4 n r h s z n I A 8 T c k 6 j c s C j O b S A + r 5 7 7 9 e i / p 6 i a q p R 3 7 s v X K A Q + I p o c j 1 Q M i o U s r 7 p B u 8 T D G Y J Z l y m G C g / 6 V M t 7 t D a D V F M U v O m s o E B B w S Q A j U t a K 3 G 6 f l G A k o 3 e C s r C W w d G L W i w K Y Q E j O B K u 7 f J W / M 2 H k i Z 9 3 9 z d / Q 6 o 2 v 8 + e S P W Z j J d g g 0 S M a i / M 9 N 7 N B j u 6 C s U S G 1 + p A h A a a O 4 e i 9 p x E 8 L L C M W R H o A C + H 5 w a 3 o A 9 g Y L 9 A 3 v 2 r A r S G f n 9 T 9 i K m m L q u j U 1 F h 0 W 5 c T 9 h d t Q R s I E r N V g G 0 / K R U l h g l q H m 2 M m T M i r w d 9 J Y U K Y j N Z m q N o L B E E 6 L 0 x j Q g F 6 K U z o 3 a o e G L 2 y K F F s B G Z p 2 G X Y n I Q g G b r + F Y e H Z 6 Q / + P B e s N 0 k U p h Q + V T m Q B k J E 0 B o F Y d N J k Y g N Q Z q Y S A y R / H M u m 1 h A i i L 5 p T M o j W P b L 1 8 w F s Z 4 X 7 D / p H C h L 0 6 O F p O j 8 R G 9 n A 4 s i x M Q D 3 x f a E C F f a b L 4 5 G 7 n A U J E F Y E G Y a v g / B b r w M c l T b S F r A t k I J L x n D d b D 1 H v 8 7 q C k r G x c D Q / X S 2 L 0 + F 0 / b g M q D X C L x 2 U L v H n a r V D v 6 k A 1 c a 5 u F a k E y 6 n x e f v h / + W N 8 5 X x 5 Z h j 4 S M J D M Z p Y M j M p O Y 3 z k m F B q H y q V z B l m l h K e B J b d e O Q q M v A o + z X m f X S n c b I 3 d 1 p l d l a P + A C V K 8 c 0 Z W N V 7 n q D R U u x w S o U j r m 1 w Q b 3 3 C 0 y I i V W N L e 5 i 7 u G X q E 4 f 5 9 o Q L 1 x j V r v v + y s m k r a V Y O x S y z f J 3 b O 9 X i I e / b W u X x d e a e o m 6 7 z P T u G L s Q b q o U d v l F l Y M n q B j o f o 1 k Q 6 h 6 U t 1 D u a 7 s 4 h p b m V a 5 E K K t C W o s q K m W 6 h R f f I n 8 U W v 1 H a w y D o s K S O i I 0 a q f U D A k 8 n h Q 8 d Y f S v L K T q X 8 F j 8 n f D e c l 5 O w I B k Z n r L g o p 8 V O Z j 1 u j n q g U B X w J 1 C g y 5 v z Y N r g W N h 5 R a / F i A c j t H J 4 Q N + P b A 9 E m E C J O v Y q 0 F s Y b d j P 7 J E e j 2 / M B v K b p g R N m / 9 P r S 8 P 9 N 5 7 d Z U 6 7 M V I 7 t 4 g z 5 5 5 + / o 2 V d + Q P V a R V O 1 g s 2 G 1 O Z y 4 Z h d q P M X v V b a o 9 X r Z 3 b S 6 f E W m 5 n E Y N A i F h v Q 3 t v / n e I L z 5 E n / X v K q 7 N R O X l A V 2 / d F j + o y p S h k i y f G I z U R Z t g Y A I M x E c N P q t a O m D n f + b g E K X b K n z l w q r t 9 q C 8 d J z 8 7 L m H r T a 8 g 6 S G Q w R h U 6 i q G 4 n b 2 x / D v U d 9 d 1 v e R h W f u 0 A h l R 3 1 I e w i b y z I H 2 5 O q q t a Q d Z O k 1 g Z H N M D S T b q k k B l w C x n B i I a s h v f 5 M + t O C f 0 K B 7 d p Y 3 n v q P 8 x F A c H k d b n 1 I 4 r Q j X I y D g 9 7 N V O / F I B A q q V / V 0 k 9 t 3 0 / t a a g 6 2 P + I d I J u N M r 3 4 t X + j v H o R P q H M 2 O G w 0 z i h R H a N J x g 6 m Z g + V 4 G K B c b 0 9 a v O Q j y c z J R w O K j z X A 6 2 P m A z u L U s 1 G p h m 9 Z u f o 0 7 N 7 D X g f 0 I q J e F o w f k C 9 r z K E 2 8 c r k d 8 o a t q 0 9 I y 4 b 7 H b O 0 T D e A i / Y 0 9 4 C W V + d 5 Y 7 f i 5 o / J m / 0 j / n + P A k R N Y P u h k N / l D h O n 4 F 4 M e w 1 a W H u J X U d t S w N 7 c K 1 a g f r 9 D l N T O z R i j y N m B W E f C 0 m H u l s e l 7 i K 9 r s N p s W s 0 + 6 9 N y k 5 b y 8 K Y z z s f L 4 C N U s 0 u Z c t b Q i H Q X F 3 N g + I F 3 X A P k e C G Z Z S X c v t f D j J O b I D b h R W p m 6 3 S W h Q 3 e 8 7 i z c M j B 9 S M H U L V 5 y q J s V 6 5 A C W l A u H 3 O k C e 0 j a d 2 B Y / A W l r / 8 h O 7 8 B 1 W q X p + J N g 1 U E s X t W W 2 j i 9 7 F R H k 1 k D W s D t h s l 9 t 3 2 C U 0 N Z o 1 2 8 P u 9 f H P 6 s l Z R 3 P d + v 0 u t h n F F 2 W F z i 3 z u C s U W X 5 + s Z p + b U 8 K J m q c m p G z c w S F h R C D g 4 w 3 F I E x l x e F g V 5 j Q s U 7 O e r h Q n V b T s T C B z l D 5 f B j B i s t b D U J a 8 H k 4 p D A h i u G E q b Z u j 5 8 X d V Q L E y f 6 E t W O P 2 Y D + N H O h z K 6 I T V / 0 V Z F H T + s o j I c B 2 k U E D 5 8 B y l M c B b A Q S I c A m f t Q + F m x 3 2 5 j N A h R D E A V J O 9 L H x T 5 4 W G D c P K W x Q J V o X G 0 c R G + B x 1 m 2 y G V K m G n 9 s K 5 W R 1 i s X T b P w x d Y c Z n 5 X i k V K e S 4 a 4 n E c W y Q f Y J G 0 z I c D v 2 g H 7 F H C t S p C k p g 5 Z m o V 4 n C k v b h 9 1 K z v U o V V F n U P q w 9 k 5 I h + n 3 W p Z z h 6 d R E y U m R r t M t + 8 d o q c X K D u p u f X d e 2 d k 8 P 7 N O i 1 y B 9 O z a Q e O g H n 6 K R h t x a y w 3 v j 8 O 8 p u s R s b 4 2 Q q X 6 r R L 6 w G J / l r V / Q O P w C d f v j z 0 e g Q r 4 x f W v d u u 2 E G n K 3 X h Q e s e P 9 u 4 T u 6 0 D a R G p P U D l / n 6 7 d / h Z / D h A F b W T g a o F Y N x S + l x z t M r v J p n f I i G K x S F H X P s 1 v K I 4 R l W c O e 0 S I R b P T l 0 g i B G p M J / d / Q Y H 5 7 4 o X L w H 0 3 0 U X j l g K 1 0 B 7 U k J 3 P 6 i j 2 L 8 x 3 I T + n I B A I Q S s q d Q k t E u / e o + p q Q H T o O N O + S E 1 K j W q t T 1 0 5 c Z X u e C p + V w E y k 7 b G U T s r t 0 Q q 4 T W S o T i h 7 i B 6 A W L l p c S R D g Y 1 S 7 Q g r e h m T + L X z M K X r U L I j x Q i T Y e P 1 v h 4 r E B d y S M 2 O f W G v p d 5 K 3 i H 9 y n U P Z Z G n Z r 1 G j b b + U J e w d d + P x e j 1 K D b k y f / v Y n 9 P x X f y h + g Y E N 8 G a t w K 7 t g m E s 5 B e N X E W 1 x o w W w 8 4 R U 9 + 6 F D A Q I G Q F F O 7 + N f X D 3 + T p J d j c 5 z Z i v c T M g D p l F k V t Q K i + W / f / m V q R 5 u c j U F b V v Q C P T o 7 R 0 d 4 d C s e 0 E 9 Y Q 8 Y 0 q n h I n D g f s U a S Y + i j t g 8 L R J v m C z g v e S 7 B X h m 4 S e t E d v d N f 0 d x N s f L O 4 k K X 9 M v v U X Z d i T 8 0 e T 8 M B B Q y 8 X l 9 l F 7 U H k S I I y y f 7 n N P o n q F h h 2 E 6 4 U o F C s b 5 1 8 E o 0 G L U n N X N Q R q T I M 6 s 0 U H h x R f + b p h P Y 5 + i 9 l 3 u Y / J l 8 U 9 c l G 9 t E t X r o s e x x I U 7 c n l P 6 L K 4 E j s A U 3 x y A U K k 7 C V Z t K 4 m Y g 4 x s 0 U 9 o 8 + q C + N Q N V G j e m x U 0 u u G S h 0 G V D 6 G S H B b 5 K T N A P 1 W o 0 t / Q F L f Y 6 k 3 X O 6 / T 7 5 U 2 f e P K d M 7 K g p g U I m a 4 T Z o O r 2 / 2 o g Y L w y k t v P r o f 5 Z I I V o F Y 6 p L H r c m o b X j a d Z p G v I q f 3 / p L i C 8 9 Q I H H e i b L 1 y / 9 K 0 f l n K X n l K + S P i N C i Q a d C 9 Z M t c s d e Y A N V X E c 1 0 p b 6 Y P N / E 3 m t a R O P X K B e u 8 J W l L C 5 h w w 3 D H k l H m b / W L G D B r 0 m L 1 B o t T K q x z X i a g t A / B d y W T A L O Q V p J b V q l V I 2 U + 9 l R d l O Z Y u 6 5 L x z n k Q K V K M + o C i P I n H R 5 q e / 5 A U 4 J V D b T n L 3 y M M L m d h X D Y F d l e q R w y a E f u k 3 T H g 2 r I V 2 s W t Q O / w V D S h D n u g t d p n M H d z x J N q t e u i D n b 9 S X j H n k b v N r Q o T a C i t K J s W 6 g S g 3 x N U t p p S R F + P V u W A v z + E C S 5 m 7 O e g w L t T Y U I x G N h G v N O h g z o W R + / / D / 4 Y T G 7 w R 7 s g z 8 v t R p K h c L P L 7 x G N w T O I 5 2 O K x V J K Y w D h o k a x l 2 B k z r E w g U f t n j e j X 3 9 A r s a b b E J y 8 U k E S Z b Z 6 9 / W F K Z O 6 R 4 d f f A X v N k d V m 5 + s F s + j n 2 L P L H b l o Q J 7 K G y r U 0 e u U C Z 0 a i I 4 v T V k o h o H r G Z / 8 q 6 u S o k 6 8 6 t 3 t R O X a 8 U t v i A Q 6 Y v g B M D 8 V l G d b X 1 Q O B t p S y i o G E f z d K l I 7 L x n 5 R n 7 L v 2 j H Z 5 x 0 J 4 l G h p e a A d p q z f A N u m l h P d 7 M e j l i J A B Q r G F n g e 0 2 V S K R 7 M V I 3 W D i j h P C j 8 A 0 V D T S E 8 7 M i u 3 q Y a U 8 8 K m z 9 X f k s w 6 J T o 5 M 7 f n V N 5 u 6 4 N C l / 7 j + x e z 6 a e R p X a 7 p 6 + d T F 5 p A J l l u s E V p j w 5 H Y / n c w a d W Y X A T H 7 G o P g R + D 3 n a m H W L n w t 1 d v i v w f 9 E P C Q L M 7 O 2 N G x m q E R 9 R E T 6 Z m y w j V w j 8 W q y v s G U R Z j 5 S c L r R Q Q b 0 M L j w p U Q g S 0 R / Y Z 1 G v P H W 2 8 n R 7 4 r p h j + t R 0 q p X + P V G i s h l M h 6 2 q J v / K Q V o e y I 8 y X S Y M j d + S J 7 A + T 3 A l Z f / n C c i l g u N y c r T 7 C Q o s P S v l N 8 Q D F v O S 5 q p k S k 7 m Y B 1 1 f y R 2 V D X 0 g O 6 k T W u x N m o 5 m n l 2 g t 8 c K h B r N q N 5 9 9 g r 5 u H G a H 8 L j Y R 8 4 c P a G H l L N H M a b g R 3 N 2 y m t K j o n / y 9 5 S 9 9 a / F D x p N r R G 7 h 6 b P / X 6 P Q l H z 8 l w Y h E A 9 S 1 8 6 b G J J p O d p + 7 N / o v S S s / p 1 g + Y e u T o P K L 7 y O n m D 5 u p y q / A Z t R t N 8 i Y v 1 o 7 X I h 4 b k s v j p / L D H 5 M 7 I + I b 4 d G d x d W P C Q 7 J m h / t / 4 3 y i j G P R K C s R p Q H Q 2 z V Y L M z O q J P g y + y 9 d m b l D E t E y X a r 0 i O 9 z 6 m U M y + a x f V l D w o j H J J H T q M a D T q t H J F r H h j S t L J 4 V 1 y e w L k D z q L y p g I V L m P p Y o / f x T g n m A 1 t e I I G v V r N K q 9 S / G l l 8 g X F v d n y F b h 0 t 6 b N B r 0 a O G 2 M q E o d C o P K Z B 8 l d n F 5 x t 4 D 9 j v y g p T 6 s x Y T a r / j x J X v 8 f H 1 J h S u u o 9 g n B R D q 3 V K F O v 0 2 L m g 3 6 E O r 4 z s O q Y e C Q C Z X X f C S f 7 8 W 9 / T G s 3 z v v 6 A Q p Q I s J 6 e v X S I h w O 8 + j k w c B Z v F 2 5 V K Z U e v a Q F S O w 2 t R q 9 U m 7 0 c B o k 4 J p U c 5 s 1 p U F A l X a / R U b R 2 7 y p q w 3 Z r O L H F x a 9 6 S X + y t K X / 8 j p q a Z u e D H T K C G V I b X M X q D D f o z d R 1 V d H n S Z z H P r t f F M a Q l U G O 2 A o 1 G P b 4 H x f f J x 0 o x G m X l R 8 4 c e g j P L T 9 z o f i O G r 1 x J m t d W B W o S 5 / O r A q T V 6 n j t q K K r F b T Y D o 7 w P 6 O H o g 0 g L 0 B + 8 i J M J W K y k x r r F U 6 B v Y X w o 6 A j 3 1 f d e / e r v t s 5 e 2 X P 1 C e O Q M 7 + o 3 T + z z q + l E i 7 a d O / u c U 9 p 5 M b B 4 c c 8 / 9 B w 1 h G l O 7 v E n H 9 3 4 2 s X n I l S G 3 b 5 4 8 s V t 8 k s G + o z w q p 6 K P s F 6 K v o h S y F P A 7 + P C j S O Z X a b 0 / D U + F t Q d 5 W U g L m q V u 7 0 R K p 4 c 0 O n x 7 o U D u X V 4 V P + t G m S D c 4 b W 1 p 1 L F a h X V q z X J 5 c 9 Z W U 7 R S 3 Q B j I U 1 l K D 0 N H 8 g I c h g a 2 7 o s 2 L r G 9 u h h z k a W W A o x 4 6 P H m X 4 R r m z o x i i d t h u M l S i G A X Y d C o a Z e E U y W 7 f p b 8 6 I T q 7 j 9 S J H 2 N w t l b y i u X x 6 h X Z j b f j / n + m c / X o f 3 f / h e e J V s 5 F L X F 1 X S q O 3 R y 9 y d s I A 8 U A R p R z 7 V O o Q W m h k 0 Q 1 1 h W k F I j m 4 Y j J A z C g 3 R 2 v 4 8 J 6 + J V f k C 1 7 / W 6 d H R w n / 8 e r 2 K 7 9 T 5 / D u G B k 0 b S z f + C X 2 + z e y p L A + i F g c m U l d D A m l P r 0 l S + o G 9 M 3 7 Y R A B t i 9 p M / G N Z d a i W Y h Z p 1 D F C h F i F K Q g o h X O z S K 2 i F S q V M i Y R x Z w 6 7 Z c s k C D n C 3 w W m V l S 1 D Q C m 1 R Z p / 5 z e + z H 5 F 5 w l C n b y v 6 S F Z 0 R w r F P 1 E b 2 A h 5 V 3 K D p 3 n U J p O H e 0 r x E i W j A I u 7 V d a h T 2 2 E r z E r l 8 1 m s m N i v 7 t L z + G l 8 V p u m 1 y 7 S y r t 0 5 E Y J R Z Z + H y r W o w Y d k v k A A / a f S 1 O / U q d 0 R k 7 m n / S F F l 4 Q T 4 z R v P 1 B W S 6 3 k Y 7 B 2 S g 9 K v 1 R e 0 e f S B M p u e g a y N l H L r Z D f Z z O e f v h P v 1 u n 7 O I G n R 5 t 8 1 5 N 4 H D r I 4 o q 7 u R p s E p N x 9 I h N A j e Q G z G W g E t c b B q m Y F G B f g e E f b e R k y v T O q b 5 m m 9 S + 1 m h e Z u / C F V q 8 5 s Q C A F 0 1 S g 2 M z f r 3 z E 7 I I o E x x E D D B V a d j j t k y z 8 I A J l L D r p q n n 3 q b e O E v e y G z R H S 0 2 M J e u P s f 3 B V E s B 9 0 7 t K J i S v l t r m U h 6 h 3 m g d r + w e r V b Z a p 0 2 6 S y 3 t + 8 h v 1 K p S a F 1 q B E 4 F C 9 a L p 8 5 G 2 o x U 7 6 g s T K I A T r R Z z T L r 0 3 Z q D X p s y C 8 I L g 5 k e t p X Z M g 5 9 G A O 9 h d w i r 9 d R b 1 2 s O O g z N Q 3 e E + q c O o r c j B 6 v 4 X d 2 z u d n w T E T B i + d 3 P 9 7 C s z / Q H n N P l K g K s U W j 2 i X d I v v U 8 B b p / j q d 8 4 5 A N R g g M p A 4 V 5 t j 6 q 5 9 8 m b e p 2 6 p 7 + l x R d + x F 9 3 u v J N 0 2 Y 2 0 K K q / 5 a k e L z J R i O z M 5 V 7 L T U X O Z i L + R 1 + j l 5 / 2 P T + q y e X 6 c n M C t O r V C Q S 4 3 t S n 5 t A f e 8 G X M 7 K D z a Q n r x m o 0 I D R X + W o N m x / G K I C M A F N v L S q I E w B J n q F X S g u q m B 4 G B V Q 9 x e t V o 9 5 1 S w i 9 E q l U g w 9 Y o N l t r B m z S O O v P S y U H U P H 6 P I o t I f z H 3 t G C / Z h R 8 l q 0 6 2 n U u I o E S e U N z P A e o 6 z p L l X H C a N i i V P Z s d U N f 4 V B 0 g T x T m b E u 1 5 D Z x o u m p o A R 8 l o c f f Z / y J u x l y c 2 L U w A q m j x Z J c 6 S f M V 7 1 K c E k 6 E C W C 1 q V f y F I k m e f V O g O Q + z E r 4 Y g U 2 K 6 F v E o x N q 8 I E s L L M K k w A q x v s L e x P z S J M A K n e + E 7 y U F P a / m f + G L 8 i q i N Z B T 2 o h s W f T g Y Q i C z C f j A R J r Y i Y f b G 5 q e e M A E I E 2 g q M Z Z 2 Q Z 4 Q H E e o f R 5 h x j 3 q c x T z o i x B N L V 2 Q Z g A I j I A / g 4 9 q Z z Q b 4 k G 0 u n l F / i q d n a 4 D A 8 t Y Q K j 0 Z g H H r t G 5 p P U p a x Q T t Q 9 C Z b v Z P p i p c 5 Z Z q h H g V Q j H x V S K E p H h + Q J 6 W 1 M j 2 l Q Q Q R I g o I p 7 Q 3 v Y b d C j e O P q T e K k H t 4 Q p k b f 8 x f b 5 z e 4 / a R n V V Q n p N d d U 9 2 M 5 F 0 m I 3 Y 6 X b Z o L V 2 / T C h o i Z 9 n N n J T s b B 4 P Q n l L m J L h l j d u 7 O 7 d I J b I x 6 f R 4 q M b W 0 6 D O u a T K z Q E U D Y / q G w 9 J g a p C 2 E W E q I C 4 g Z o v H D Q g + j k c l V D D J s L P f a x 5 T u y 9 W h m E n T 6 P G Z x S b u 0 G B x L W J U E x T 2 f 4 F j S M v k 9 u v H W 8 I w e i 1 S l Q 9 v k / + 9 P n y z X r 0 a n c p s 7 T B z N u Q Z Y H q t k s 0 v 3 x 2 f k g Z C Y T s R + R L u w k 4 m l j Z C m y n 5 Y 8 V c E 6 w N T / c / W v l l S m G b G F w L 9 L / B w c o / + 4 e h 6 0 k A A A A A E l F T k S u Q m C C < / I m a g e > < / T o u r > < / T o u r s > < / V i s u a l i z a t i o n > 
</file>

<file path=customXml/item2.xml>��< ? x m l   v e r s i o n = " 1 . 0 "   e n c o d i n g = " u t f - 1 6 " ? > < T o u r   x m l n s : x s d = " h t t p : / / w w w . w 3 . o r g / 2 0 0 1 / X M L S c h e m a "   x m l n s : x s i = " h t t p : / / w w w . w 3 . o r g / 2 0 0 1 / X M L S c h e m a - i n s t a n c e "   N a m e = " P a s e o   1 "   D e s c r i p t i o n = " L a   d e s c r i p c i � n   d e l   p a s e o   v a   a q u � "   x m l n s = " h t t p : / / m i c r o s o f t . d a t a . v i s u a l i z a t i o n . e n g i n e . t o u r s / 1 . 0 " > < S c e n e s > < S c e n e   C u s t o m M a p G u i d = " 0 0 0 0 0 0 0 0 - 0 0 0 0 - 0 0 0 0 - 0 0 0 0 - 0 0 0 0 0 0 0 0 0 0 0 0 "   C u s t o m M a p I d = " 0 0 0 0 0 0 0 0 - 0 0 0 0 - 0 0 0 0 - 0 0 0 0 - 0 0 0 0 0 0 0 0 0 0 0 0 "   S c e n e I d = " 5 4 b e a a 0 b - d 7 f d - 4 0 d 7 - b c 1 8 - 3 3 3 a d 8 8 1 8 8 d 4 " > < T r a n s i t i o n > M o v e T o < / T r a n s i t i o n > < E f f e c t > S t a t i o n < / E f f e c t > < T h e m e > B i n g R o a d < / T h e m e > < T h e m e W i t h L a b e l > f a l s e < / T h e m e W i t h L a b e l > < F l a t M o d e E n a b l e d > f a l s e < / F l a t M o d e E n a b l e d > < D u r a t i o n > 1 0 0 0 0 0 0 0 0 < / D u r a t i o n > < T r a n s i t i o n D u r a t i o n > 3 0 0 0 0 0 0 0 < / T r a n s i t i o n D u r a t i o n > < S p e e d > 0 . 5 < / S p e e d > < F r a m e > < C a m e r a > < L a t i t u d e > 2 8 . 1 5 0 5 7 4 1 8 9 1 7 5 1 8 1 < / L a t i t u d e > < L o n g i t u d e > - 1 5 . 4 2 9 8 1 3 4 2 0 6 1 0 6 5 3 < / L o n g i t u d e > < R o t a t i o n > 0 < / R o t a t i o n > < P i v o t A n g l e > - 0 . 0 3 3 4 8 7 4 8 6 5 1 0 7 8 8 1 4 5 < / P i v o t A n g l e > < D i s t a n c e > 9 . 8 0 0 1 3 2 1 6 7 3 2 3 0 2 4 7 E - 0 5 < / D i s t a n c e > < / C a m e r a > < I m a g e > i V B O R w 0 K G g o A A A A N S U h E U g A A A N Q A A A B 1 C A Y A A A A 2 n s 9 T A A A A A X N S R 0 I A r s 4 c 6 Q A A A A R n Q U 1 B A A C x j w v 8 Y Q U A A A A J c E h Z c w A A A m I A A A J i A W y J d J c A A E Y P S U R B V H h e 7 Z 3 3 c 2 T Z d d 9 P 5 5 w b e Y A Z Y M L O 5 s B l W p I S K V K y a F k u 2 l V W y T / 4 j / D f 4 S r / 6 J / 8 m / W D y m W r V L I s U m K Q Z I r c 5 X J z m o R B R g M N d M 6 5 f b / 3 v t t 4 a L z c m N 2 Z W X 6 q 3 n S j B + h + / d 4 9 9 5 5 z 7 g m u / / V W b U x f I D + 4 1 V G e m T M a j a j V a l G / 3 + c / + 3 x + C g Y D 5 P F 4 y O V y 8 d f U J F J z 7 N 8 x V c s F 8 Y K K T r t N w V B I + W l 2 E k k P f 6 x W h v z R D P n 7 p e M c N V t d W r 3 + F f 7 z 4 d b 7 F E 1 d 4 c / 1 E N + L f V b 5 l D 9 e Y D y m R H q e j v c + p l B s U X n R O q F w m P y B C H 9 e L h 6 R 2 + 3 l z + 0 S i c X J 6 w 3 w 5 5 V S n n r t E s 2 v P M t / 1 q L f b b P 7 U q O j v c / o 1 k v f U 1 4 9 z 3 g 8 o k G / S 8 N B l 4 L h J H + t f L L N H 8 F w O G D j 4 e x 8 U / P r V K / k q V 4 + I n K 5 2 f k E y c X + 3 8 W e e 3 w B / t 1 w P U 8 O 7 5 L H G 2 J j b E j D f p t G w z 6 7 B m H y s j E W C C f Y Y 4 A d 7 G / Z 3 x n x R A k U K F c q l E q K C z n N m A 0 k C N 1 g M K B m s 0 n r 1 5 + h d q N E v f 7 F Q T 5 k v + P x O h s o W j g W q H 1 2 I 2 M 3 J 0 I A c D P r t Q p / r o X P 5 6 F w N K 0 v U A x T o T O h X S / S 4 t p t / j y / / y k F o + L c 7 N I o 7 9 P K x m v K T 4 L C 0 X 3 K L t 2 i f G 6 T D 3 6 X 2 0 N u F w a 5 S w x Y j c l R i 1 A 4 w g e 9 2 X U Y 9 N p s P D S U V y 6 C 3 x m y a 9 4 w u O a W Y P f Q W N w e Q y B M p X J Z + e k 8 u C F Y r Q K B A K X T b M C V j q h 0 u q v 8 7 3 k g T O 1 W m 0 q l E p X Z 0 e v 1 + O t Y 8 Q L s a J R 2 q d 8 5 f x O 6 3 a 7 y 7 C L N 0 3 u U + / A v 2 T W 1 J l C j o X i v 8 b D O H z G I M D A w e N 0 e H 7 / J z W p e / N 8 U x e M t / g j B 0 + N w + w M + w d T Z 9 3 B C K J b h 5 4 M V Y W H 1 e S G g 7 P 3 s E k 2 t n h v w 5 U K O 3 F 6 x + o 3 Y S u D z R / i q 4 V Y E y 6 o w g U p h X 3 m m D 6 6 B 1 2 + u i X j Y N Z 8 Z d u 5 P n E C B d C r F Z h T j g d u s H t P O v d 8 w t S C j v H K R U D j E B S / F D r / f z 1 8 L h O J M F Y z T y v X X 2 S y 6 r g z s Y / 4 4 t 7 D M Z u 4 j r m 5 M E 5 l 7 h p Z f / n P L g 2 7 A 1 B 8 w 6 h z w R w l W g k p R n H s o m m A C H l T + 5 4 y Y o h L 2 2 l X + q E U 0 u U K t R p m u s O + B c 4 c q 4 4 R a p U h 7 D 9 7 m z 7 G C l o 4 + 4 8 / t 0 K w y d Q u P b N X D Z O H x i m s d T 9 l X R 9 U E w m n + W C + f v 4 Z q 8 v v m 5 3 u 4 9 Y 7 y b H a + c I E 6 r A r V 5 7 K B f f X y N 3 9 k a X a a p p j f 5 L P q a e 4 h H e 1 + w o Q y x l + H O r K 4 9 h K l 5 6 7 w Q Y o j E o 1 R V x E O M B 7 o q x Z q B m 1 h 1 / n 8 w s Z Q g 5 k 6 N b 8 h V t t Q j H 9 O r 6 O s Z A w + k z N i q Q X + q E e O n X u / 2 + T P U 5 l F G n T 0 B d C I R H Z 9 s l q t P / f 7 F E / q T 1 I X Y B P M 8 r W X + N P B Y M Q f J Z G 4 U E t n Z e G K U E 2 1 8 A X E v W v V T / i j F q H 4 E h X Y q t 9 p F p V X n P O F C 9 S d v L O l F o O t w u w p P Z J z q 8 o z + w x 6 Q p X y s 5 U q H F 9 g x m u E D y h 5 n B 5 t c d s M w F C d X 3 6 G P w e p h Z s T Y f P 5 3 N R t F f n N h B 6 v Z t A T A z 2 Y u s U f t R i T j 4 6 Z j Q X m l j Y o G k u y 1 8 5 W Q N h R R t x 4 / j t s Q I l z h y G f W b r B z 6 v f a y m / Y Q + s V r m d D / j E g v d p 1 o 6 V / 9 F H 2 o X l g l i l J C 3 l + s 0 O u 0 o G k y Y m V K h 9 8 a S + D e j x + N l 5 L r P r q W 2 b 2 + G J V P k k s Z i Y f b T w + c P K M + u M h g P x x E S P 9 w d j T C 0 7 5 M + l k E l 6 r T O P Y j i a Y T b c A f c Q h S J i p Z F H b O X 7 / H c C i W v 8 U Y 8 Q e w + J x + u j Z G q e 3 b Q B W x X P V i w 9 D j a F q g a a j R o d K c L J D D f y e p z d + k h i h X v s Q J l 9 t 1 g 8 x Z 9 r 0 W O T C c g x e w 4 2 k p p a W Q j j 2 K E q K u m 0 a s o z f f I H 9 6 h 4 Y m x L Q h 2 N J Y x X f C s 8 F g L 1 s / t B u q u s V B / k / P x n H G b m C F Y p I 4 Y D 4 W i w y m g k V i a X y 9 z 7 5 3 K L 8 5 0 I o U I 1 9 6 u J k O F Y u v o y E 8 A E V Y s 5 O n j 4 D p v V h e r h c g k 7 w m X D J Y 3 3 g 9 o V S y 1 x V R B g 9 t U j l h H C C h s Q Q M D x H p i N I / E M F + x u y 7 4 a i B U K 7 5 O Z v 8 L X S 7 x P b c r 5 M R z 0 m Z Z w l V 2 f P k W Y P T e N P x j n g 9 j K K m f E s W I j j Y b 6 9 z o Q C N L a j d e V n 7 T h 9 p w N h 4 g e j 8 0 K d c B s K Q h R o X F 2 S j 9 / c N E g t 0 M p L 7 x h V o G d c p L b Z G q C + e e O S d g D c u Y d K z f U w 1 Y P L c L x e Y q l r 9 J g K L x 5 l e J 5 F c i I q s q b B b W r c L y j / M R U 2 7 S + H S L 3 T J K Z Z f 4 o a T X r E 1 V y f u U G R R 2 q O t j j a t S E x 3 X 1 + u v c n p S k 5 5 a p d L K n 6 / 7 3 e A M U i W U o l b 0 o b H Z I z d / A r E L N S k 5 5 5 S L d r t i a 0 X I m S Q 6 3 3 1 e e z c Z j I 1 B O g M t b g s 3 e W q 1 G 5 X J 5 s u f Q b t q b f W H X e J l a h Z t t R j g c V 5 4 J u r U 9 / u j x W V t x 5 A p n h b a i 1 k g 3 u b S L 8 n u f s p 9 c f I V o V I Q K q k W Y D d x p o E r i P e q l H D t n 4 a Z v O V w t 8 D 6 l / E N u T + J 9 7 G y Y h 2 O z O y a g 9 i 1 e f V H 5 6 S J S b R 7 2 h d 2 q R S w p b O 5 Z H R O P t U C F / c Y 6 H 1 z e E h 8 b F P F 4 n F K p F I 0 H w r 6 I Z d b 4 o 1 X C k Z R l 9 3 I i c z 6 a o V s T q 4 Y / r G 9 T 6 D F W V E 0 9 f E w 9 A p 3 W + d k + G J t n N p o Q p J X 1 V 5 h d d F F l q Z X 1 Z 2 4 w c v m o m B f q 2 h I b l I h u c I L H H 6 d C X l y D Q D D K V N x 9 C k a M n S a t h v P B C 9 W 3 0 y i Q x z 1 m n 4 N I B n O t Y k 7 l P J r G 5 R a i k M o 6 d 2 a B x 0 6 g l u N D H j 2 B 4 4 1 r + k s 0 I i L 0 8 C p q m N 2 Q m W h y g b K L G 8 p P x j S q h X M G d b 8 t V h F P I M E f 7 d C v f K w 8 0 0 Y O F q / 3 o s 2 I P R 2 s E L B H O u 0 G X y H U t m O b q X d A u s + 1 8 P p F t E H 5 d I e H C u E 9 y v n 7 y v / a Q D 3 / u c 0 H e K 0 k 1 F 4 j O 1 D S r B x Q i K 1 8 O D c c y f Q C L a w + S 9 G E t Q i O r n J / z P A H x a a z U x 4 r g Y I Q P b d o P F t L 3 G x G 0 b s R w S l 1 z C p 2 P I P R R P a c 6 9 f t F X / r i y z x R y v 0 6 o e U v / O 3 5 B 5 o R 0 R M Y z T D Y o + n r 7 j m 0 3 M r 1 G 4 I 5 0 d A W T F H g / N u e y 0 Q w Y B N Z X D t 9 r c o k c z y 5 1 b J L g o n C I T T C g F l 0 7 1 W P I v F E / b Q A U X j y Y n w 4 F h e f 3 U y i X Y 7 N T p 8 + B 7 3 N u K z c j s f 8 d e N t g O K y u p p h N l q b o X H Q q C + t d 6 1 H d M H q l V t G y k U c W Z k T 7 t 2 9 Y C 6 A a q l M 5 t j Q M I g t + O 1 a x Y 3 u b q X W P 2 G 8 o o + 8 j O N C E W z f I C N R g N a l O F C C t l l / f 0 u N d g 0 x n s c b r 3 L f h D 2 W f X k g f K / + s j P K p 2 Y h w N J 5 P V e u / n 1 i e B g 3 w r C w 0 O B m H B 1 O w 3 a f / B b f k 4 I / c J j p 9 2 l a H p 1 4 n S J J M Q k 1 j f Y u A 7 H R V S G U S h W t 2 P u v D D j s R C o k M 9 8 y d c i m U x S o 9 G g Y q n E g 2 H l D A a j 3 T n m 5 z L o i w v v Y 7 a C x J 9 4 X n l m n e E o R I v P / 4 i 8 I f O V g E d L W 6 R e L Q u B Y C T Z A I V q 6 l a i K 6 w S T a 3 x w c u 1 A E + Q e m x V 0 L M v I 1 G h E e w / f J c 8 F m w Z P f A d j / c + 4 5 / L j 0 q B Z w X E s 8 Z 7 d Z J U V t 9 m l t k I S 9 d e 5 o 9 a Y H 8 R D H v m e 3 x 6 P B Y C 9 e a O u V d N j 2 g 0 S p l 0 m i K R C F c D g b x 4 m P E Q J u M a 9 6 h d P 6 F e 1 z w s C B E F Z n Q a Q q X x B 8 4 E C o P O L t 4 4 U h m s 7 X 2 0 p M f S g r 0 B h E A o e 1 6 K M F l Z 5 a a p s U H t 8 b h p b u k 6 D 1 9 C 5 I e a D l M t s X F d L R 5 Q P G 3 P C Q Q 6 y j 4 Y B G h E X g r N 4 P U L m m g m Y z b h W g m C n T N I M T H j s R C o Z s 9 F 7 x 6 I j c 7 L Q s 6 m U A v i 6 R V a X H u e O s 0 K u V 3 j i X o R 5 f k 6 L m o w n V 0 i b 7 A R 2 K y d x o 4 b X O J S 7 C 4 r B C P C 3 i i f X l S / k A O E z d t 6 a Y / b H 5 h A f F 4 3 z 2 t S O y h g y F d P H y o / W Q e B t h B O r H T z K 7 f 5 t R v 0 O v w z E Y n O c T u b F A s 5 8 X 2 s O C a M 6 F q I m D j e N 3 b + g O m N e r t 8 4 f l Q 0 2 C + / u 7 N D m l 4 g C 2 D G 3 6 0 + y H T m 8 8 2 N H H D + p 0 6 U 1 0 q l J 5 f Z / a G t k u 3 c P S A q X L G M x 3 e H 2 B W V W M 3 J w p M / q b c h 1 Q y o S 9 x j 5 z H 6 6 F I f J 4 i s T S z N f x 8 1 T 3 Y + p C W r 7 1 A p d M 9 y i 6 s 8 7 + z A t 5 v W g 0 u n u 7 z t A m 7 I H J c B r t K p q + D X X A 9 c z s f M l v o / A a 0 H a q F L W 6 L G S V E w m m R X b h K u / f f p u S c 9 v X r t c s 0 x + x N s b q L Q Y i x 0 6 4 d 0 f y V Z 6 l R v z j h w t R A X C k y A x 4 7 g d I C G t x 3 N j r k t 2 A G 4 M v D b o A u b k d 9 w B 7 P w s p N O j m 4 Q 4 G I s U 2 D A Q D 1 o V Y 9 r / 5 I 4 d i 9 + y m 5 m S 2 R n r 9 K o Q g E Q t 5 g X O q p m W K s e A p d x n s 2 7 I u J C 8 G o V 4 6 o c r J D A z a b I q w p m j T 3 L O K c E T l S y N 2 n W 6 / + M X 8 N A 6 z F b E 8 n y E k F w N s m H Q R O w H v B Q 9 k y S A I 0 Y z j s U T q 7 Q v n 9 O x S M 6 t 8 / f J Z e 0 i n A i g 4 v 6 d H O B 8 z e e k V 5 9 Q w 5 e S C A A H c j m T q / 7 / h E C J Q W e l 5 B z P A L V 5 7 h m 5 X Y X 7 E D L r a V 7 F T 8 X r W U Y 1 f v v J o n B U p P O G C f w d 6 A L Y M b h 5 / 9 v j a 5 v X 7 q V H a o W E G 6 R k L X q R I O R 9 j / G W e o 6 i E G b Y e H H Q G o h P 5 Q j F r 1 E h f Q a N I 4 7 V 7 N e N R l K 3 2 L T 0 J r N 7 / G X z v e / Z h C i i f N L j g 3 4 H S l w / V E l M f y t Z f 5 X p p M Y N T C y m f F E m w S V O x O O K B O 2 S Q U j l v b D n k s b C g n f J T T t l m G A y F o V s K H t L C q y 7 d q F + t U S C q l I 3 7 D p g 9 E f O M R 8 X j N R p 2 6 3 R 6 V t n / G / y a Q W G W D e t n Q Q 1 l i q 9 I s + F Q x i v 3 B i L v 9 4 6 k F d s 1 G f K A N F e + l E b X i D i W Y T R q J p y d 5 U t x N f / V F / h 5 O b K G O z R A x a A d w M s H h h M + E b Q h h A q k 5 Y 4 8 g P I l m 0 T B Y b R H c K + 5 Z 3 b I w g S d W o E 4 a 2 v p f N C F m I O n Z s o / x g K i X R a g P w n 6 m a V f 3 K f f h / 6 R x 3 7 r b 1 Z v 6 N n 9 0 u c z P V 1 Y s a N X t z + Q i D v D 8 d / P 6 Q m z Q F J g t J d 4 3 P b 9 K A b + x c 2 X 1 x l f Z u b p o M D h 7 L 7 j p j / c / 4 c + h b h s l 8 2 k h / 3 Z o 4 G F t 1 f P k Z + f J B S i z w J 1 M U s 1 s 1 k Q y a E O n Z I C a Z q N C m 5 / 8 P 8 N N 4 F Y d 7 n p r k R X T P L E C p U c k Z m 9 3 f x q z G V Y G f m r t 6 4 T Y K r P 8 8 p / R q G e 9 2 I f L Q D 2 Z R g Z 5 e t x T d p g F k H n 8 6 T s / U X 4 6 T 4 S p e 5 i N e 5 0 G d z 1 j 0 L Y 1 4 u z w O p D 5 U G p C 0 Q U q K p u 6 / m C U / A H r X s / U w i 3 a + u x X 3 G E k Q V p H O B L l n 4 l j a e 0 F X u c C l E 9 3 + Q Y y z h n H g C 0 4 S A Z t K g 6 D T k u 7 5 g j A N U R F p b F S 0 0 O L e r X A I + G d T F x P t E B 9 c j R l w 7 A L L + s V O M Z E Y 8 k s 3 F S e 6 T M e O j O u R 1 1 r w a L I v L V L O L F I z 7 / + Q y r m E K G u j T q l Z H H 1 9 m T D F i C O D u z c + b W u A w I x h x j g i M Q f D Q b 8 f o w s F q 1 Z f / Y N t u q 8 w P + m 1 6 3 R M l M h Z S Y u H C m l 0 9 x E g B D m p b W B H I w I B 0 F c 0 V K 0 E Z N R Z v E 6 f 9 Q C E S c g n r I W J 6 j m i R a o 4 / r Z K o E b o Q Y / q 4 9 Y I s X s n h x 1 2 M y r X S 1 I k S S T y V 9 G J W u j v M f Q P G 5 O j c y l G l Z F d I M Z T i r 0 S F f y t d v f 4 Y 9 a B J Q 6 d x W 2 A j S q Y s M W 1 w 7 h O l h 1 4 L x I L Z p P K L 3 + g A 1 8 s Y q l 0 o s 0 6 J 7 Z S A j r a d X y P H d K f X / k Z j w c D F i A S 4 U z A f K F U m y i t P a d Y V + F o s Y R / 9 i 3 s x I 5 Y l f b g Q P j i R a o 7 9 8 8 b 0 T D H Y o b U C m d M L 3 8 L i / 0 2 O s I t z A G F D Z k F 9 j M m 8 o u n 7 u Z w a B f V T n H X J 3 S i 6 a Q I S u u s b 1 Y s F r u N / w x s f I q f z Q C 9 s I s u E 2 y n A E y b Y c j 1 y Q d A 5 W T A J I j r Y I 9 N N w L X s t i U d S y w I E C N 0 t X X + C r G W j V i 5 Q / u M P U N e H k g c P G 6 4 8 7 m j R A / v A O f z S K C o E n 1 4 x q S b + S k q T H 7 K w x m z z l d 8 s w G / S J F i h l U p t Q L Q m H A W Y 7 6 M r I K G 2 3 W 5 O Z D g f 0 f K R N F 4 8 3 e X F D A F f 1 l Y 3 X m F 6 + y 6 u R l k + 3 + A U K R y J M S G p 8 M 1 N t W 5 0 c a J e m k p W M X G N 7 K 1 S n J X b n f R F z t 3 N J q W V h J W 8 L 3 j f Y A X A S Y M N S B n 0 i g g L 2 S T S W 4 D U h 4 C 2 T H j M 1 q J m H a 4 b C l A C h R w 2 D k l 1 a 8 F o W z H 4 D p Z N t P t G p 7 w e 8 j c F I l s o n I k F T x k k 6 J a R s e d Q K q g j 2 K U J R 8 T 2 b V f 3 o c p w X k O U D Q L d d Z e O h w a b c A S + Y w 2 4 0 J Z X 4 Q Z z 3 8 d 6 n T + 4 + F F i I D e n F J S E U G A x 7 D 3 5 D i a y 1 f K a L j K l w m q e A u 8 P D a b D f o w c G h X Q Q q P F 2 P q D I 4 l e o f v A v N I p + U 3 n V G v X t v 6 T M t W 9 R z 2 W c 4 A Y h S W W W 6 J T N x I h s j 6 U W e d q J i G P U X 0 H u v P c P d P u V H 5 i o r I J j b I 6 G k r x k 8 R k I 2 Z q n w v E 2 D 0 H y s 0 n o M s G K A v c 3 B m V I w 4 N q h / z B p 7 R 6 / T V m i + l r C h g v A z b B N O v 6 3 j z 8 D v Y L U U t Q q q Q A 5 4 o Q t R a b L L D X K S c i T B B P t E A B u c E r v 9 T O / b c o N a d v c B q B l H p 1 F r A E A 6 h R y V F q / i r 3 / u D C a T E q / Z x S G 3 9 E n f I D 6 r q s C 3 a / 2 6 D s g h i g t X K H J 8 3 B 7 a + + i Q C D r d W o 0 s Z z b y i v X A Q D o H S y R b V G j h r D E o 0 D T I B U s v b K 1 X 9 P + 5 u / p b h S w E W L G l N 3 A s H I J J d K z a B b Y 6 8 n K B p n q 8 o M d c + 1 w D 1 E E R s 7 q q U W c K B g Q o T 6 q I d a C N R U 2 c p 2 Z e N V L k R q Y D q g d l 8 k c V G L w C Y 5 y g w 8 V Q I F 1 W Z p 7 T n + X M 3 h 1 n s 8 F 2 b 6 A m m h J 1 A S e L 1 4 Z L W e Q J X / i V L r 3 2 c C O K B i o c 0 d I F 6 v l 9 s k Q T Y I A c p D o 8 L O t L A g B A l l n F 1 u G M L i / 6 B m Q p j 7 T J 1 o V q G 6 F c j t C 9 E y s 0 H A B 7 t / x R / t A I G C H Q Z X s x 4 u G v K q t L 6 Q 9 r W A U w F 2 E E B V W W z w X g Z 6 g 9 w u m P x W 1 l + m k 9 x D X g l Y C 0 w M 8 P Q h o R J O k + x U 8 i Z U 6 s r p H q U X x O a 1 E W 0 2 9 l A W L Z 5 e e v I F C q j D k L B h B + c A Q v C 1 P D m 1 8 i F f q q V r V I 2 Z Q M k b r g / T u 8 f K X o p O + F H + 4 C 7 T u 1 d 4 d H S z j j g + 0 Q U i m w 1 x Y W k V P q O + V z 8 z F 8 B D B q P e q U B B Z T G b v Y 1 + Z 9 B v M w N 8 j Q s 8 J g Z 4 z W T 1 o 1 m Q X T 9 m F S i A 7 4 D N 2 W 5 n W u 0 b 8 w k h u 3 S D u + V h N 8 O m f u 4 r P + Q O E n w P r M A A x U k z C 2 v M B v y U T c r G a i g m W 0 x U T 7 R T Q o L y Y 4 O R m N V h T w S j C 1 S v C o 8 f j q O 9 T y Y F Q e K p F V p c f Z Z f c B w w y l s 1 U a / c b t g M X z 2 6 b e F d L B 5 Q 9 X R T + R + i Q n 5 3 8 v n q A 2 k Y n X a H x i 4 / X z l x o + A U K T z 8 O f + 7 Y N J c V U R s 2 S x Y C W Q 1 + h 1 E v w P p 3 E E H D V x L o 7 o V V q g U h M M F K S i z M + Y 1 6 u E s Q P 5 a I p V V 7 v k 8 L 0 Y D Y c L 9 x j m v b L z O 7 w 0 c E V K Y g C z j H U 1 c t J e n 4 V s M m S t P x w o 1 j c 8 z p q u p I V 1 L a + e 2 4 C L 2 O x X N a G J U G d W q 1 o P Y L g T e D g Z t d u G 0 7 Y 9 R r 8 r s L P G 3 d l I 4 w G h Q o 1 R W 2 C x m f w t v U 4 v N h j X 3 E Y 1 s h i y u x 7 / G B p W I j N A D H i z s + + j / j n B Q n O b u k j + U Y f Y F 0 w i W x E Q w S + s b g E E P j M 7 P C q h n M 1 0 7 H a s u 7 F B M a l Z M A G D 1 f F D N F w V I n 0 q B 0 g J C 9 v J y n 5 I h j f 0 J N l N V T j Z p n q 1 c v Z 6 2 E C K a O T 1 / j d q t l r 6 n j N l A i Z S Y v e 0 K F L C T T 4 X 4 u 2 J p k 0 o k Z n X L V A f 0 y k t / x r c P 5 F 7 Q B U Z d P t s a D S L U w s A h i 9 M A n h 3 N V j Y M X M T W y Y 1 i O 8 D F v 7 T 2 P G 3 f / R d m v 1 x U f a E V Q M X E 5 j y q x S J t A 8 / H / L U e T 2 N X p 7 n v 3 P 0 V D 2 1 y y q j f 4 E 3 b z A R K Z j l 8 a Q R K j X 5 B G F w K H Q + T h U G G v 0 8 k h d d r F o E q n x T I 7 T f e 7 c f M i f S J u 6 e / U F 6 x D u w o V A q S x U 2 m q Z X 2 e E d F o + 8 q Z + 7 P k 0 r h g C r F H H c A v P S N f 6 u 8 q s 3 u v b f o 6 j P f o C P 2 P c M 6 3 9 M K i A v s d z u 8 A 4 t P X f J A A 1 y T L 6 V A f e 9 G h / R q 5 e s 5 J m S O j N l M Z b b K i B k W s 6 s 4 E H Y E 9 Q r F I e N p M d s X t t 8 i X + q r / L k e c k A 7 c U y 8 e O V P 2 U p Q o t F Y + y L g H J O Z R T r c + p C i K e 0 s W v n 5 s F H g U m 4 3 K 0 w V b Z D H F + I x d f 1 e k 1 f i D Q T C h O x o h C 6 p n U R Y x f g x U j / i 2 g z J H w j x 9 J t K Y Y / v F Q 3 6 b C V i B 1 a / w a D H U 1 x g K 2 O F N c o q w D m 2 m 2 V d r c M q 2 A R H 5 I Q v Y J 7 J / a U U K K C / S m k j B p B 2 v 1 4 1 E K g R G w R u 3 / l Z E Y M G X r 3 t O 2 / S i 1 / / U + X V K c Y I X e p T q / A x 9 b 0 X t w D U S B f + o / T 0 5 f c / 4 Q 4 e L a y 0 J V U D g U H a x c N P / o m y K 8 Y V o l r 1 Y 6 b 2 v W j 5 v f W Q Q v 8 o 3 w f O r E A w O I n 7 M 3 f 3 f A n R a / 0 p Q 5 v M c K k M X m y 0 I k 4 N s 2 2 z e k L Z x X X K H z z g P a a w B 4 K b J I / T B z / l f x P O 6 t f p l p w o M W t c S 7 X J i K 0 C m P X N M G o w z T O W b S D t T k t d C 9 n K u b / 5 n v K D c 6 Z L V z t l u o Q b N A s X m / g g a I h N l M K U 2 / 3 o d w K l B T r N q 5 G J b 8 2 q 8 e o k g W p S 3 P s 1 F x I U 9 U A y H t K y g 9 E 5 Q g M 3 5 B z B e J 5 W V / x Z / Q i I a X w B s W H p H t q / h Y i k U G f v 6 m G k T v m V z 8 e m p h 2 s F N y E 6 x q q n V G r T y v U l D J q R v l R V k B S I k A 1 K T S c Q 3 B 1 X F G F 9 z f f n k y I k f j S 7 w R K C 1 n f T 9 L v i i h y r S z d a R A l A Y Y t 6 x V U J 6 i z d p l K Z g R s E p A c 2 T e 4 j 2 t K T y X l X L X A L G y E 3 K M J h O z V 7 T D a 3 5 L A f l q / / Q 1 e D 3 A W Z O i U z 1 G 3 f z T 8 3 u O r E P Y t A Z w S 1 5 9 9 g 3 L b 7 0 + E K J 4 5 H y X y O 4 H S w D 2 V E Y v w I W A l p U B G n L v J X s T 5 N P 2 K W b 8 i c Y 6 r 1 4 2 d F 1 o M A s J h 0 j N Q i S p F a 6 t D M n t V e W Y F e / p p Z s k 8 9 8 o K 6 Q U L c Z X j M d W K u 6 q a 6 v N 0 5 f p X l P 8 S k 1 s o k u D Z C 8 h w 1 u N 3 A q V B V N U 4 D K Q X r W f I 9 p o i s c 4 X M F e p t G g X h W 0 U j h m 7 a C V W o s c v o M w X 8 K b p 0 W 6 a 1 1 R A v N u F m E Q D E F V i B T m A f X r 7 Z D a A / Q o 7 V g u 0 w 0 E l K S 5 A 6 X l a v f E 6 n z T h Q E G W c F m x c e G 8 Q X k A K / x O o K Z A 0 c L p Q Y K f 5 U 0 2 o 9 8 W 2 a n h u Y t R G F Z o N 8 S N C 2 e N v X x A J h u 6 H N 7 G 1 L x + x L m s a Y h c M D 2 Q 2 W s H 5 E N J E M y M J n E e 9 4 h X 8 B W r g j i Q x g G s q I d m N O t l O t q 7 w 6 N L 0 E w t x F R U r E I h J k h o h y P T d E 5 z 9 3 i v L S 5 A 1 S L P E l a 7 + U 8 O 7 y n P j P l S C p R m t I R C r 6 c 9 m 9 U s e v g G P e H A 8 O p E a p v h C l v f 1 a 9 X h d G 9 E D I X P r t I 9 T a o 9 P L V Q r b a l L Y Y Q r o a l S M m h I c 0 7 D d 4 G s W g J 3 p W 4 Z B l m / E c m Q F o E h d N L H C b C W B l Q F 0 9 Z A h 0 m s 4 d C d y z y o Q V n j j U Z F 9 c f Y b m l 2 / Q w p X b T I B C / L u h I V w x v z e x h f z s f h n V I 4 m l R Z 5 a V 2 k T p M f v I i W m 6 D O B 8 v n P L i x q X a e y S z w Q V G Z 6 G t E v v 0 f Z d W H X O I m W A F Z D k D D r Y q A c 7 X 1 G + b H S 4 d 0 i C 6 4 N N q h f 4 b O y 1 k C q 5 D f p 6 u 1 v c r U O e y 2 I f f M g 9 8 m G i g e b a f v u W 7 T O 3 g f g v T D r P / z 0 H y k 9 f 4 v c v E 6 E 9 v t B H c M K U i q w 8 1 O C c a c Z w 3 F Q 2 K G l a y / p h 1 G p K B e O 2 P d w n r + F i c B s / + 5 L J 1 B m G 7 r Y q V d 3 l 5 e x Z d U S m 5 k s D K Z B Y 5 c y V 4 Q R 7 F S g 4 g m 2 + h x 9 x A S m R / 6 M c f d y 3 G S o I 7 m B R p 0 E 3 N n R m F w j p h S O 3 O Q h L w X c E f K 7 I p T M r F L M p I Q z e t d 6 m b B t 3 3 + b b r 7 w e 8 q r Y M w m m i F f m e R A 3 t 9 8 h w u d K A u t f 5 1 w v l a j F / C 7 U M X g / e y 1 6 1 z A + O e N x 9 R m P 5 f y O 2 y V O 6 u z j g i U O o q M M m 0 i i W b W C p e V F h J P p P l W g t H 7 f K k E y k p 0 B G w o t d u 8 1 y 7 x z o G W b 8 a M A b K Y A c O + A u X v / w N l 1 r 5 K r b 6 o x o q c q V A 4 w R 8 x y y J T V i v f a x r k + z Q b Z a Z C V e j m i 9 9 V X j 0 P 2 m U i b K j B b D J 8 F u q l I w r D S k S 2 3 f L Q E B J g 5 f f l 7 0 6 D w i / F / E M m 1 h 4 K h l M X b N 5 p 2 o 1 T p v Y 9 x z f S j f b W z E D r H q i t 6 k Y C 0 3 x p B O r 3 r n f J 7 7 H / V W X 2 J y o p W f V o q V U 2 C A g 8 R I i E Z u J K P g h G J M X U R w w E H R N 2 P K B 2 9 Q 6 F E i v s D q W p w 2 Z j f D b i / a b Z 2 3 y X D b w l 9 p 5 x p q 6 2 e X b v k N l x 2 B g d s c 8 W K e o u 8 v o j X E j U u G n I a 1 L M M n M j Z R z 1 z Y v H O + Q 1 K C M t s S N Q M n r 9 + O A u + 3 7 m O U l 6 Y E 8 N m 7 G H 2 x / w 1 j y z g P N X d w q B v d Z r V w h d U q L J x S + P Q E 2 v T t i 0 Y 3 e L z z O Y l T E b I y 0 A K g 4 X g m 6 L P f f x 1 Q B 1 s 0 v 5 b b 4 6 Q C C g + 3 v Z 7 2 O 2 w 3 F h p Z j q q I G 2 l p X i I V s l q n T 1 l i i u r w a f W 2 Y z L l Q s X 4 i t Q u y k s k s i n M V 0 l R v 3 K M 4 E y k i v 1 w N V f / D d Z p 2 5 M c g Q W u X y 6 L v h J U j C R C s Z r C 5 m 4 H f X b n 3 T c E W w C s 6 x y y a m j t L 2 0 w m y l Q / G i 9 7 k + q U Q q G l h g t v U b t 0 3 z P i 4 i K e H D 2 h R o 3 b F O R S B O t 4 / 5 i W N o 6 k V H h 1 t Z 9 B a d U z A d b 5 8 9 T n K H 9 7 n 6 o 8 d Z F T 5 w d Y H b K V y P n N j s G K Q o d u h G f i 9 w 6 1 3 K L O w o V k 5 S o 0 M q D 3 N P S B / y H 5 u l R o 7 K + N o 0 G f q b 4 4 W r z w 3 c a v j v L f u / J r W b r z G s 3 0 B C s q c s O s O e 0 1 O q l 9 K g e I D g N 0 s d X 8 n r E p 4 D R 4 9 M M u s D W H A Y K 0 5 q z f P k Q J V 2 H 6 X f C n j P S 1 8 H 9 T O 8 w X t C R R A d i 4 a I N i p s T 5 N P M m M d Z d 5 a o s E 5 4 t e V R 6 / v k t e g t + d t X c U 8 L h G T C V b u H C O m P B 8 f h 8 X c L 1 V E J 5 e l C b z B R I 8 4 R D 9 p / R W 2 K d + H y q o 0 x A b u T d q o K t D v Z M x b L O o Q A A x f e O B 8 / C j o V I 4 P x S z N t C z S 8 6 y U p G L l b A V P n S R 4 5 2 P a e f + 2 8 p P 1 j D a V J 5 G r g i z U C 6 I 2 E p 0 G Y S Q y g M 1 3 D M L K D v n 4 h N q v Z r n U e M Q P H n U a 2 V C N 0 z k Y X l D K R 4 x 3 2 5 o r 8 Z P v U B 9 b U 0 7 F U P P I S C r y c 4 C V r u d N / 8 b 9 c o f K K / Y p 3 I g y j O H U + Z x a L P 0 h b V S g d a M U G K J 2 5 R 6 g 0 w L q 1 E Q R z v v U 1 E p C W 0 H 4 S w o 8 c R Q D z N K 0 V w O 7 x N Q N q p 7 3 S a v L 4 F U f S k 4 0 F h G I z e P G t d D 7 o m F w t q h Y U + 9 Q O m 1 E d W 7 o d h f m R m 2 + m 1 8 5 z 9 T v 3 6 x w b R V 3 A n h v H D p b G q q O X j 4 W + W Z f R C R Y N V 7 q Q e u J e z K U M h a / G G 1 I M o u W w F Z s t 1 O k 7 o m u U 3 o 8 I / o D L n y o K 0 n t j t g 2 2 C 7 Y Y j S Z w t i V Y T w o D Y I K t S i D Y 4 T E h n t C r 9 P v U D p o j O I L m O F G r C Z E a h L U t n F 7 b N + o 2 N K C o H d u u O g X B B / M + v 3 h k s + n r H W V l S G d 8 l a 6 0 b 4 g l F a v v o 8 + Q P n X f 6 o O e 5 1 n 3 X 0 n 1 t c 5 8 3 I A V r p H O 1 + z P t Y Q X g a 9 Q p F E i u T 2 M d Z Q f 0 + P b 6 8 A q X D w K C z n V X 6 b X H B / T a 9 b n p 0 S 8 a p H N L D N L d s P 9 1 B 7 s v U i / Y C X b W w u t L 5 g k L t a i s d N / R h 9 u 9 Y 2 M A o y h + J y d S K O V q + 9 i I T E p G f B q f F / o N 3 J q p b v Q 6 b B 9 V 5 z w / v O i 8 s q m y Z z E C 1 L B o I o H z a N E + 1 Q G E z V w u j 5 L l + X 2 y K z s J A S U g M Z b R T y O G C x T m g y m 2 f 3 R Q U N N F i 1 B e v B 7 z W h F w m H T p h w W w r w A R 0 T Q f 4 b k a g 6 m x L i W B f X n 9 p I i A y D 0 l 2 A R H H P E + r k G B f E N T K O W b / f D Y R I H g A 4 x Y c K 6 G w 2 B f M O p h 4 1 I R l o u n o 4 j h 6 q t 3 m e q F G s p Q x b s Y 0 3 d Y p u 7 m L 1 D 9 X / B s 1 x l G V B 9 3 b u / z A c 0 Q / w A O F z e B w N M N m 3 j C b F T 2 E K G e m g I k / 1 S n J P I 3 W u f S P / 4 a y t / 8 d + 5 w u m 1 2 N g z r R Y g U b v F r v Y w Y G L 3 D y t x I Z j Y B C o a i E i 3 A m t 2 v E k / u s d J U U 1 3 P A n Q X o V o / o E q w 8 E F A 3 W / k W r 7 7 E V T i r z g w 9 L u O 7 A v E + F 4 v 2 f C k F C g m 4 k d i c 5 k W F H Y J 6 A b H U + W o / u O F H e 5 / y 4 i Z r N 0 Q m p z 5 Q V U T 6 w X A Q p S 4 z m B H c O W C D D v o 9 T 3 f g A 0 O 4 6 v 0 B 1 J e 4 O F D G g y Z T d Y Q t Z b b B i 9 w i p E O c 5 D b 5 g L a D D P G x O 8 h w T V A n P B S O 8 5 q F 0 5 H c h 9 s f M 9 X s B f b e T N z 7 H a o U 9 t l j n 6 n C 9 j b W M Y G h G M r + w 3 c p n h b 9 m J z S r u d 5 6 9 F Z B U o v 4 P a p F S i j 2 L 1 G e Y 9 W N r Q L O c r O E n A n N y p 5 v h s O A c B G H n b 2 M T j 4 K g S B Y I e W 3 Y C G y M m M 2 G F 3 E i C r x m r E B I R Y l E e + T / 6 Q P d s N t b 8 X V p 8 z H G S V k 4 e U W b p O 4 U j q g u B M g 4 4 c 0 e S y c D E b 2 F U D N r n I 8 g J m Y E V A C F e n P V t p A R l 9 k d / / j B f N c U q 7 f s I 7 0 c s A g F 6 r R J n F j a f T h l r P D A w D Y a V 3 S U v f l x u 6 C K M Z u 3 w U T q x Q N H W V r V h X m J q I A o x B N q C U O D 6 d w e L y 2 C w 4 b o F B 0 8 x p I M 4 F N 9 U u 8 i o g u g P x a u 1 a j g 9 g H E g F H / Z b 5 G b f O x q f m w g T W u u g X D L S W i C I O O S e F t r b 8 K R B A 2 E C X Z 1 k T j 2 0 g o P t I j W B W e w o B E x H 4 i J s C q F b J w e f 0 t z K M 3 x c P H U C F f S O 6 T o T K E N 0 K q Y C e c E v Y 8 P z M p B V l H w j 8 z p 4 U M G s N E D D i o t w o x F T K a H u I b U B Y H A g + H P x 6 l l t 8 C v r L / L w H N l Q T B 7 9 w V j U H l c J D V z V A I J p B a M O g 9 N Y r e l g B W w R W F U 5 s U H c r h / z X C g 5 y S D 7 I J Y 8 q y / o D w R 5 N g K u y 1 M l U L i 3 3 9 4 w v 0 n z V 4 T 3 T W u F g T o H j D y B n y f l h z / h j 9 F l 8 + p G p 4 d 3 e d 1 v C B Z A S j p U 2 H 6 n O h k M O N B S 9 M r G K 5 S a u 8 a + 7 9 k Q Q J 5 R 4 X j n n O B 0 2 K C P p l a 5 E 8 c M 6 f 1 q N 6 1 G v h u v Y G q K e f 2 e u X Y 5 2 R f Z z d P t d 3 D d k C n s U e 1 v Y Y N 4 c e 1 F r p F g k k V d D A Q i 4 9 q w v + B / l 5 y 7 P h l L T 5 V A T X e F 1 y M Y M T L a x Y U x c / 9 + X r j i I m P X r a N G Y v X g b u h R l w s I i p K g y A k G Q 3 b x G r c H K y X h p s Z 3 Q i 0 F 3 t d J V U 9 B D A 6 x O Y t 4 N a f I h M S 5 J W t V o g I B c + + f B C 1 o Q P n k r A e X U 8 I J 4 X B y u 4 Y 0 Y J M N e o S V T 7 f 5 d U N W M F q y A t j P u F a V o t g g R s 8 x j y 8 6 i e p H S s 8 0 T 4 1 T Q s + j p w U G G 2 Y j r R w i 7 A 1 l F 6 7 S E b u Q 4 R m M V u v O B B O Y E L R z f 0 u e Y J r S 6 3 9 i S V W B 4 P D U c T Z f B p D 2 Y G L L A H R 9 h I t b C p d T c G 2 B l f e Z L j d g B t 4 b q l / b o W M C 4 U n h c H T S N w p Z y g E l X C r P V i 0 X E z C P H z X j r Z U v w / u h v D Y E U H b m e C p W K H T T s M p w I H 7 3 8 K F 2 7 W w 5 Y M e D L 0 b l q 5 4 + 5 D M 3 B g 8 / 0 v O 0 + P y P q D O e O y d M q J t w 8 P B d v u 8 j Q 2 z k I I b 6 E Q h n R O V U C 8 I E e t 0 O n R 4 9 n K n a E L A T 3 j N d o d c K d j a v e 5 0 a j Y f t y b V E e N J Z E 7 Y x e f 3 o l y x s n 2 C U X a / I v G V h A n 4 m R F C d k f 4 h e e I F 6 r s G r W m 0 S G d F v F k s o 7 2 z L o 3 6 o c Y u u C Z s N c C K g B U P x j 5 s L 7 7 P Z A I 2 M W v F r X P G L o 6 1 W 9 + Y N L i G 8 b x / / y 3 u h p + b T 1 D x 3 l + c C Y 7 L T 7 H 0 G l O F k I t 0 d g G c x u S h D l 8 s A a G 1 b t d o 0 V D q v + P 7 8 W v C z q d e 3 O Y d B R H 5 r U b P S 6 o H 9 r K M 4 N d / 0 D w T o K X r P G Q J w L l w + P C s h D I i L U 5 z m 9 w u m g W o y Y n 0 W Q z j E 6 3 y 2 a 8 T I f Z q 6 p V j G o 3 1 V Q 3 c D C u U T / e 4 3 Y B m A m k l k l k y 6 h / z 1 c H t X e D e L 7 8 / a F h a G P 2 V s P G J v Z E L K f X 1 N y m x + m 3 q t w v U 6 h r v M X V b R Z p f u S 2 E z i a I y E i k F n n + j 1 U g N C h n h j A c 5 B V 5 T Z o Q T J / X d F E c I 2 r F H b 5 t E e E 2 k E v E 0 o 3 7 P K q c J w E e 3 u f 1 / g C K 0 h S O t y b 1 9 K a R m 8 U H D 9 9 h v + M 8 H w y 9 o x A t I 7 / X E y t Q W J m 8 N t d X 2 d N o d / s s r U L e U D 9 b t n 0 + P 9 f p U 5 m L P Z E w c N B n F y E 1 m C n x H G E y / O L x f 5 j w M O H C C u f y e C k 7 H 8 O L 7 O W L o U f l k 2 3 q d N o U Y q s L X N X A S A A G t U 8 p s y b K Z Z n Z Z D 1 2 f n P L 1 5 k q e H d i y F v F r K k c O m 2 g k 1 8 0 O c 9 m + L t M 3 X m Z F 5 C Z L o a J w Y 0 a E x 1 m o y A Q 1 u d D + r / 2 z U L r o M B U J L k e u A e I M o f b e h r U i 8 A E h 5 Q M q 2 D i R E O 3 Z t 1 5 a j U C b V E D v X y a 4 7 V G n k i B + o O b H Z q q 5 2 8 J u f K Y z d 5 2 j W U t p F O i U m o z 4 R v p z t z w M G G z 1 P i c 7 L U a x f d E A O m Y z B 0 Y a m R Y D q o D o Z I S o r n 1 1 D L E 2 W F i K Z / s s O 8 W c 5 y q U q l U K J m 0 X i 9 C 3 k N M b E g 9 s V J 8 V A + r 4 8 E M v A / a 3 C B F x O Y c / 8 X z P Y f C h F r a Y P O j n / F H I 5 w Y y 3 q g s b O R G t R q W N m z U X 1 h N k t b Q f Y v M q N a 2 J o U z I c w A V 4 i O b k w E S Y 0 H I O Q l U 4 O + O D D g Q h v F K t E J 4 p Z 8 r 6 g I T i h 0 + n O J E z A K K / J L g t X n q N B t / V k C R T 2 m Z z a z H L 3 P m P S j h K g z + 5 l M e 5 f z J l R g / J i 1 h C K R L f w a / 5 o B D Z o p 4 H j p F b a p 2 h U Z K 9 C g H C s 3 f w 6 y c o + 0 u j H X p U U H B x s f e V 5 U y i j 9 k V z W V 0 J g d 0 u j N P A d v Q p d g c i 6 j O L V 5 8 c g c L K Z N M p d A 7 p C R O V + A T 9 f p / q 9 T o X I D z i Z 5 D J O C + q C N S h N 6 O B c c g M C i b m D + 7 z w W 5 E t y p i + a I J c / U I 6 h 5 Q e 7 y S a N d y / T U m F D 6 q V Y 6 5 z c G z W p V N S x z N h h B + v f T u R 4 E V b Q C 2 E y I + 3 N R n N p z 4 / t w R M i O h q L C 3 q o W H / N E I 3 o C g e k T R W I J f z 9 P D O 7 z O o t q N j 1 X 8 i R A o 2 E w z e n O Z W i J u x F C l Y v j Y 4 I r F Y r z r O x 7 x 8 y z 0 2 Z I P m 0 g 6 G s C 4 a 7 z a w Q m Q X r i q W / R D 0 i i I X f n w / E W D f J p 2 U w g G I i c A 9 4 A d 3 K H S K V S 2 A n t 9 n R d 8 5 F m t U w M a d c c / T z w a 0 e b d V p l 6 r S L F k 1 l l M l j g E R 8 x l R r r c a L 3 T y G / + 9 r N b / B H N Y h A Q f p M I i X O A S F I i H M U u V 1 j 3 q Q h G I m z S a j G G y 4 A T N q P v U B 9 / 5 Y z m 2 k a X A h 4 9 2 T W 5 2 U C z x M u e h Z L v s e r b G 4 K F W 1 o I l D g 9 P A + E y q U s t L H k 7 x Y c V Y P U b B f N L b G y g M 3 e D C S Z d f A X G W r K W F K M i L / k Y L 9 u z 6 z x S A 8 i b N M 3 f m V W 7 x T B m w 4 q K / H e 5 9 Q 4 X h 7 s p K C 9 M L 5 V p y z g v A t d Y k x l B d L 8 g n J x R 0 w R 7 s f s X P K K e c g M h F 4 F A p D J l A m 0 s u P t 5 c P N t M s a t 4 0 m J V x 0 S 6 L R m m P 2 h 1 m i L J V Z u P Z N + h o + 3 0 K K + 0 i 0 U E D g b b H n / w 1 h a 7 8 K X 9 N D 9 x A I A e L H n b C m f C e U J X s l 2 g W e 3 V I a U f q y m W A / a J e p 8 p W x j W 2 E i d 5 o K k e u e 3 3 m B q V n N S d 0 M L q 9 T I C P a z g S I A w l E 7 2 K D 1 / l r g I G 7 L b b l M g A o G x N g D l O T 2 2 K x R i 8 y 5 T m I B f 1 f d p F v q d C r + A K 9 e / Q j e e / w 6 P g 8 P N l c L E U e w o 7 E m Z g R n Q D o O W l V Q O 1 N 9 2 c n v F R V + 6 Z q 8 D I + z G c n 6 T f W 9 s D o t Z f s y e o 1 P g 3 N I G r a y / y s s E S G E S h V X e 5 q s U E D P / K U W S q 4 b C B G C / 2 K W Y + 2 x y X j i W 2 f e D M G H S g T D l d j 6 e n A O 5 g 0 y Y s I F u f Q C i 9 S h 4 L A X K T q C r V e B 4 m M U d D j s k G A z w m 5 F d u s k H b G 5 H V B i d X 3 t N + a 0 z Z G V a j 8 F s L D n c e l d 5 Z o w s 2 u J q i y 7 u R i C 7 1 S n I a t V j 0 C l P F V I R B + z G a 7 e / y V P h B W P u E s c m 9 u H 2 h 5 P B K g 9 R W G W d P b f v a X N 5 h V e y p + u Y G F M T S Y C q V q M b z / + + + B 9 2 3 0 4 P 0 f 5 T q G 9 y B Y d N N A v 1 i u h s + N g J F G y m y 0 S 6 w O F 4 c A K i m x F B g J r n g V C c x 8 r B u E d G b y S h X 2 F 0 U u r Z Z a 5 R y 9 Y o z Z p o e K 1 H 9 e A t / p h Y f Y M / G o H c K O D E F h K R 6 t p k l m 5 p r n w 5 J j R n N g a O A l s B Q h S M z v N 0 e D 2 a N T G g y 3 n r R U H R e E E 8 n m k c c G S E I 0 o D a q a y L q + / z O x l 2 I x j 3 k u q e C K 2 A n D f / G G 0 / z x v S 3 t n L P c s 9 8 Q e K 4 H i a p 7 y f F Z m F S S 4 S H F z 5 p b W u Y 2 E z U 3 c k E a t w m 6 G t n G P c K T J 7 K 4 8 i g p I x v g V F c e L C F I F r a D N w S h K + b t / S x 6 / e c R 1 P C M 8 f I 2 y 1 X 2 u M z w + k R N V P d 3 i j 2 r O B E Y c U l 2 N M K G R + V B 2 k J M S a l r Y B Y G v c g W C I 0 M K W u l k h 0 4 m J Z Y L T F i M U z J g t 2 3 d f Z N r I b M A 9 f G x c k p c h q p X L p d 5 K I v d S G Z J p 5 6 n B S V i A B w + f J e i F i v t 9 L t n t l A i 1 i Z f e I 7 K 2 z 8 l d + o P l F f 1 w a C Y B n Z J r X r e S 2 j X M d H r N K n d t l + 8 E 3 + L 1 R g T i B G t + j E t r b 3 I B 6 9 T x H e / W J L L i E Q y y 2 Y r c Y 9 R 0 8 H N 1 E C Z k + Q E l D x D n Q y s q E 7 p N B + j F P i v r c 1 W X F K u S K m U e Y t I L b A 4 4 M Z K Y d q 5 9 2 s + S J w I E x j z j o U I 7 x e z p i Z s R p P 2 i B o k O e 7 d f / O C M K l B n o 8 Z W D 3 g w X K K X j I j Z m K k Z M D V D W E C s 1 R j h V 2 D t d w O u d 0 P + W O 5 e M T z m G Y R J h B L I l v X P I r G C H g n H x u B i g e d x X Q h w g H G r x P V D r v f 6 I + E A Y 3 E M w w U d F S H I K X m r V X F Q V H G a W E C 0 o Z y K + q T G i T x 4 T M T a c T L u X n U u i z y g Q F S L u Y p M a d n J A u F o l 8 y b x 8 D L 9 b i m n b 1 W j N k o u C w 3 + E G P j a s + T m z A x u t V 2 5 8 7 d y m c C Q u O i 4 6 o X j 8 g E f H 2 y E U E x k B i I C / D L T C t e z y R F c 9 a j Y a v K 4 b I h z s e u + 6 r R I f G P 1 e Y z I x 7 t 1 / m 3 t 8 w r G L q p c W s J e 4 I C l u X w T A + g J n h i 2 E E 3 h V T d B Q R D M c g b 0 k / m Y S M 8 c + F 6 s J 2 p C i k K a R u 7 v f F I 6 L W N Y 8 P A j J i R B W u 8 B + l A K S n l / l B r 4 s H 9 Z p V X m I D T Z e + b m z A 8 S U O g 1 O Q K O 4 h S u 3 q V U T N c O t I B N B r d a v M K N w J M K P t O q V 6 4 H f 7 b Y K k z L S O B 4 L g Y o H r J t x 2 J x F D k 0 k G r V c J F G C / S J 8 6 f m V Z / j P f l 9 g Y i O s a f S + 1 Q L q C Q R J G r D w F k G Q p t V M F P 8 A b m + A u s 0 C / 9 y V j V d p 5 / 5 v 2 N 9 2 x U B 0 K 4 a y I p R W K G / / C 3 8 M J o 0 j K w A i w V H d t F E 1 d 0 1 3 m u i l l O K d E B F i g 5 l m 5 9 7 b z G A / y 3 L F 0 e 2 y V T 2 5 M h E w i c d n f 4 8 P N i L U W 3 w 2 Q C M z e 4 x 5 x u x l g I x l z l j b 9 B C x f D l e M V Y K D / b X 5 l e e 5 a o x x k W 1 e P B 4 O C W s J A t C i E a j M Y V C 9 i I d c N N w E e D y l i C U R a o M Q F a L h S c P k d X T Q B 3 A j I i L K s E q g p o E E n j l h m x 1 k f i H d y j O S 3 + x L + Y S I S o I R k X 8 n B Z Y n Z D 5 K b 1 m U K d 8 W p 4 p t v I l U s K 2 s e q Y q J d z 6 D + v v H I G A m Q h R O h K D + C h r L F r g M R A p N Y P B 2 3 e 8 6 n X N / 4 c 6 S A Q q 9 W Y q W F F 9 r d d N t E E K R i O U y A Y Y / Z F x H D l B R i U V v r 0 T h h 1 e b 3 A W d u F S n C t A L 5 H r b j L I z t k B S S k z B f y 2 / T C V / + E / 1 w r H T A t q c q u X Z b Q d F y W P X g s B M r I u 4 d k P 5 T f x Y p k B 1 T 3 x E y r X j l K h Z y u o S 0 H R b l 4 z N 3 k a q Z t p P O q 3 Z g G z I 5 S A z V g i X 2 2 2 y U y Q Y u n T d P i H x C o a f x K W s U 0 Z 5 4 + 3 E R j Y x 6 D h B e 2 r J 4 F v X r Z 7 B V h A 1 H N w c P 3 K a a q j Q D w t 1 Y G e S Q K t / T F l Q K T D P 7 + / k f / S M + + + o f K q 3 h 9 w C v S w k 4 L J 5 b 5 K o p G A 0 A I p T U Q Q 4 n r h s z n I A 8 T c k 6 j c s C j O b S A + r 5 7 7 9 e i / p 6 i a q p R 3 7 s v X K A Q + I p o c j 1 Q M i o U s r 7 p B u 8 T D G Y J Z l y m G C g / 6 V M t 7 t D a D V F M U v O m s o E B B w S Q A j U t a K 3 G 6 f l G A k o 3 e C s r C W w d G L W i w K Y Q E j O B K u 7 f J W / M 2 H k i Z 9 3 9 z d / Q 6 o 2 v 8 + e S P W Z j J d g g 0 S M a i / M 9 N 7 N B j u 6 C s U S G 1 + p A h A a a O 4 e i 9 p x E 8 L L C M W R H o A C + H 5 w a 3 o A 9 g Y L 9 A 3 v 2 r A r S G f n 9 T 9 i K m m L q u j U 1 F h 0 W 5 c T 9 h d t Q R s I E r N V g G 0 / K R U l h g l q H m 2 M m T M i r w d 9 J Y U K Y j N Z m q N o L B E E 6 L 0 x j Q g F 6 K U z o 3 a o e G L 2 y K F F s B G Z p 2 G X Y n I Q g G b r + F Y e H Z 6 Q / + P B e s N 0 k U p h Q + V T m Q B k J E 0 B o F Y d N J k Y g N Q Z q Y S A y R / H M u m 1 h A i i L 5 p T M o j W P b L 1 8 w F s Z 4 X 7 D / p H C h L 0 6 O F p O j 8 R G 9 n A 4 s i x M Q D 3 x f a E C F f a b L 4 5 G 7 n A U J E F Y E G Y a v g / B b r w M c l T b S F r A t k I J L x n D d b D 1 H v 8 7 q C k r G x c D Q / X S 2 L 0 + F 0 / b g M q D X C L x 2 U L v H n a r V D v 6 k A 1 c a 5 u F a k E y 6 n x e f v h / + W N 8 5 X x 5 Z h j 4 S M J D M Z p Y M j M p O Y 3 z k m F B q H y q V z B l m l h K e B J b d e O Q q M v A o + z X m f X S n c b I 3 d 1 p l d l a P + A C V K 8 c 0 Z W N V 7 n q D R U u x w S o U j r m 1 w Q b 3 3 C 0 y I i V W N L e 5 i 7 u G X q E 4 f 5 9 o Q L 1 x j V r v v + y s m k r a V Y O x S y z f J 3 b O 9 X i I e / b W u X x d e a e o m 6 7 z P T u G L s Q b q o U d v l F l Y M n q B j o f o 1 k Q 6 h 6 U t 1 D u a 7 s 4 h p b m V a 5 E K K t C W o s q K m W 6 h R f f I n 8 U W v 1 H a w y D o s K S O i I 0 a q f U D A k 8 n h Q 8 d Y f S v L K T q X 8 F j 8 n f D e c l 5 O w I B k Z n r L g o p 8 V O Z j 1 u j n q g U B X w J 1 C g y 5 v z Y N r g W N h 5 R a / F i A c j t H J 4 Q N + P b A 9 E m E C J O v Y q 0 F s Y b d j P 7 J E e j 2 / M B v K b p g R N m / 9 P r S 8 P 9 N 5 7 d Z U 6 7 M V I 7 t 4 g z 5 5 5 + / o 2 V d + Q P V a R V O 1 g s 2 G 1 O Z y 4 Z h d q P M X v V b a o 9 X r Z 3 b S 6 f E W m 5 n E Y N A i F h v Q 3 t v / n e I L z 5 E n / X v K q 7 N R O X l A V 2 / d F j + o y p S h k i y f G I z U R Z t g Y A I M x E c N P q t a O m D n f + b g E K X b K n z l w q r t 9 q C 8 d J z 8 7 L m H r T a 8 g 6 S G Q w R h U 6 i q G 4 n b 2 x / D v U d 9 d 1 v e R h W f u 0 A h l R 3 1 I e w i b y z I H 2 5 O q q t a Q d Z O k 1 g Z H N M D S T b q k k B l w C x n B i I a s h v f 5 M + t O C f 0 K B 7 d p Y 3 n v q P 8 x F A c H k d b n 1 I 4 r Q j X I y D g 9 7 N V O / F I B A q q V / V 0 k 9 t 3 0 / t a a g 6 2 P + I d I J u N M r 3 4 t X + j v H o R P q H M 2 O G w 0 z i h R H a N J x g 6 m Z g + V 4 G K B c b 0 9 a v O Q j y c z J R w O K j z X A 6 2 P m A z u L U s 1 G p h m 9 Z u f o 0 7 N 7 D X g f 0 I q J e F o w f k C 9 r z K E 2 8 c r k d 8 o a t q 0 9 I y 4 b 7 H b O 0 T D e A i / Y 0 9 4 C W V + d 5 Y 7 f i 5 o / J m / 0 j / n + P A k R N Y P u h k N / l D h O n 4 F 4 M e w 1 a W H u J X U d t S w N 7 c K 1 a g f r 9 D l N T O z R i j y N m B W E f C 0 m H u l s e l 7 i K 9 r s N p s W s 0 + 6 9 N y k 5 b y 8 K Y z z s f L 4 C N U s 0 u Z c t b Q i H Q X F 3 N g + I F 3 X A P k e C G Z Z S X c v t f D j J O b I D b h R W p m 6 3 S W h Q 3 e 8 7 i z c M j B 9 S M H U L V 5 y q J s V 6 5 A C W l A u H 3 O k C e 0 j a d 2 B Y / A W l r / 8 h O 7 8 B 1 W q X p + J N g 1 U E s X t W W 2 j i 9 7 F R H k 1 k D W s D t h s l 9 t 3 2 C U 0 N Z o 1 2 8 P u 9 f H P 6 s l Z R 3 P d + v 0 u t h n F F 2 W F z i 3 z u C s U W X 5 + s Z p + b U 8 K J m q c m p G z c w S F h R C D g 4 w 3 F I E x l x e F g V 5 j Q s U 7 O e r h Q n V b T s T C B z l D 5 f B j B i s t b D U J a 8 H k 4 p D A h i u G E q b Z u j 5 8 X d V Q L E y f 6 E t W O P 2 Y D + N H O h z K 6 I T V / 0 V Z F H T + s o j I c B 2 k U E D 5 8 B y l M c B b A Q S I c A m f t Q + F m x 3 2 5 j N A h R D E A V J O 9 L H x T 5 4 W G D c P K W x Q J V o X G 0 c R G + B x 1 m 2 y G V K m G n 9 s K 5 W R 1 i s X T b P w x d Y c Z n 5 X i k V K e S 4 a 4 n E c W y Q f Y J G 0 z I c D v 2 g H 7 F H C t S p C k p g 5 Z m o V 4 n C k v b h 9 1 K z v U o V V F n U P q w 9 k 5 I h + n 3 W p Z z h 6 d R E y U m R r t M t + 8 d o q c X K D u p u f X d e 2 d k 8 P 7 N O i 1 y B 9 O z a Q e O g H n 6 K R h t x a y w 3 v j 8 O 8 p u s R s b 4 2 Q q X 6 r R L 6 w G J / l r V / Q O P w C d f v j z 0 e g Q r 4 x f W v d u u 2 E G n K 3 X h Q e s e P 9 u 4 T u 6 0 D a R G p P U D l / n 6 7 d / h Z / D h A F b W T g a o F Y N x S + l x z t M r v J p n f I i G K x S F H X P s 1 v K I 4 R l W c O e 0 S I R b P T l 0 g i B G p M J / d / Q Y H 5 7 4 o X L w H 0 3 0 U X j l g K 1 0 B 7 U k J 3 P 6 i j 2 L 8 x 3 I T + n I B A I Q S s q d Q k t E u / e o + p q Q H T o O N O + S E 1 K j W q t T 1 0 5 c Z X u e C p + V w E y k 7 b G U T s r t 0 Q q 4 T W S o T i h 7 i B 6 A W L l p c S R D g Y 1 S 7 Q g r e h m T + L X z M K X r U L I j x Q i T Y e P 1 v h 4 r E B d y S M 2 O f W G v p d 5 K 3 i H 9 y n U P Z Z G n Z r 1 G j b b + U J e w d d + P x e j 1 K D b k y f / v Y n 9 P x X f y h + g Y E N 8 G a t w K 7 t g m E s 5 B e N X E W 1 x o w W w 8 4 R U 9 + 6 F D A Q I G Q F F O 7 + N f X D 3 + T p J d j c 5 z Z i v c T M g D p l F k V t Q K i + W / f / m V q R 5 u c j U F b V v Q C P T o 7 R 0 d 4 d C s e 0 E 9 Y Q 8 Y 0 q n h I n D g f s U a S Y + i j t g 8 L R J v m C z g v e S 7 B X h m 4 S e t E d v d N f 0 d x N s f L O 4 k K X 9 M v v U X Z d i T 8 0 e T 8 M B B Q y 8 X l 9 l F 7 U H k S I I y y f 7 n N P o n q F h h 2 E 6 4 U o F C s b 5 1 8 E o 0 G L U n N X N Q R q T I M 6 s 0 U H h x R f + b p h P Y 5 + i 9 l 3 u Y / J l 8 U 9 c l G 9 t E t X r o s e x x I U 7 c n l P 6 L K 4 E j s A U 3 x y A U K k 7 C V Z t K 4 m Y g 4 x s 0 U 9 o 8 + q C + N Q N V G j e m x U 0 u u G S h 0 G V D 6 G S H B b 5 K T N A P 1 W o 0 t / Q F L f Y 6 k 3 X O 6 / T 7 5 U 2 f e P K d M 7 K g p g U I m a 4 T Z o O r 2 / 2 o g Y L w y k t v P r o f 5 Z I I V o F Y 6 p L H r c m o b X j a d Z p G v I q f 3 / p L i C 8 9 Q I H H e i b L 1 y / 9 K 0 f l n K X n l K + S P i N C i Q a d C 9 Z M t c s d e Y A N V X E c 1 0 p b 6 Y P N / E 3 m t a R O P X K B e u 8 J W l L C 5 h w w 3 D H k l H m b / W L G D B r 0 m L 1 B o t T K q x z X i a g t A / B d y W T A L O Q V p J b V q l V I 2 U + 9 l R d l O Z Y u 6 5 L x z n k Q K V K M + o C i P I n H R 5 q e / 5 A U 4 J V D b T n L 3 y M M L m d h X D Y F d l e q R w y a E f u k 3 T H g 2 r I V 2 s W t Q O / w V D S h D n u g t d p n M H d z x J N q t e u i D n b 9 S X j H n k b v N r Q o T a C i t K J s W 6 g S g 3 x N U t p p S R F + P V u W A v z + E C S 5 m 7 O e g w L t T Y U I x G N h G v N O h g z o W R + / / D / 4 Y T G 7 w R 7 s g z 8 v t R p K h c L P L 7 x G N w T O I 5 2 O K x V J K Y w D h o k a x l 2 B k z r E w g U f t n j e j X 3 9 A r s a b b E J y 8 U k E S Z b Z 6 9 / W F K Z O 6 R 4 d f f A X v N k d V m 5 + s F s + j n 2 L P L H b l o Q J 7 K G y r U 0 e u U C Z 0 a i I 4 v T V k o h o H r G Z / 8 q 6 u S o k 6 8 6 t 3 t R O X a 8 U t v i A Q 6 Y v g B M D 8 V l G d b X 1 Q O B t p S y i o G E f z d K l I 7 L x n 5 R n 7 L v 2 j H Z 5 x 0 J 4 l G h p e a A d p q z f A N u m l h P d 7 M e j l i J A B Q r G F n g e 0 2 V S K R 7 M V I 3 W D i j h P C j 8 A 0 V D T S E 8 7 M i u 3 q Y a U 8 8 K m z 9 X f k s w 6 J T o 5 M 7 f n V N 5 u 6 4 N C l / 7 j + x e z 6 a e R p X a 7 p 6 + d T F 5 p A J l l u s E V p j w 5 H Y / n c w a d W Y X A T H 7 G o P g R + D 3 n a m H W L n w t 1 d v i v w f 9 E P C Q L M 7 O 2 N G x m q E R 9 R E T 6 Z m y w j V w j 8 W q y v s G U R Z j 5 S c L r R Q Q b 0 M L j w p U Q g S 0 R / Y Z 1 G v P H W 2 8 n R 7 4 r p h j + t R 0 q p X + P V G i s h l M h 6 2 q J v / K Q V o e y I 8 y X S Y M j d + S J 7 A + T 3 A l Z f / n C c i l g u N y c r T 7 C Q o s P S v l N 8 Q D F v O S 5 q p k S k 7 m Y B 1 1 f y R 2 V D X 0 g O 6 k T W u x N m o 5 m n l 2 g t 8 c K h B r N q N 5 9 9 g r 5 u H G a H 8 L j Y R 8 4 c P a G H l L N H M a b g R 3 N 2 y m t K j o n / y 9 5 S 9 9 a / F D x p N r R G 7 h 6 b P / X 6 P Q l H z 8 l w Y h E A 9 S 1 8 6 b G J J p O d p + 7 N / o v S S s / p 1 g + Y e u T o P K L 7 y O n m D 5 u p y q / A Z t R t N 8 i Y v 1 o 7 X I h 4 b k s v j p / L D H 5 M 7 I + I b 4 d G d x d W P C Q 7 J m h / t / 4 3 y i j G P R K C s R p Q H Q 2 z V Y L M z O q J P g y + y 9 d m b l D E t E y X a r 0 i O 9 z 6 m U M y + a x f V l D w o j H J J H T q M a D T q t H J F r H h j S t L J 4 V 1 y e w L k D z q L y p g I V L m P p Y o / f x T g n m A 1 t e I I G v V r N K q 9 S / G l l 8 g X F v d n y F b h 0 t 6 b N B r 0 a O G 2 M q E o d C o P K Z B 8 l d n F 5 x t 4 D 9 j v y g p T 6 s x Y T a r / j x J X v 8 f H 1 J h S u u o 9 g n B R D q 3 V K F O v 0 2 L m g 3 6 E O r 4 z s O q Y e C Q C Z X X f C S f 7 8 W 9 / T G s 3 z v v 6 A Q p Q I s J 6 e v X S I h w O 8 + j k w c B Z v F 2 5 V K Z U e v a Q F S O w 2 t R q 9 U m 7 0 c B o k 4 J p U c 5 s 1 p U F A l X a / R U b R 2 7 y p q w 3 Z r O L H F x a 9 6 S X + y t K X / 8 j p q a Z u e D H T K C G V I b X M X q D D f o z d R 1 V d H n S Z z H P r t f F M a Q l U G O 2 A o 1 G P b 4 H x f f J x 0 o x G m X l R 8 4 c e g j P L T 9 z o f i O G r 1 x J m t d W B W o S 5 / O r A q T V 6 n j t q K K r F b T Y D o 7 w P 6 O H o g 0 g L 0 B + 8 i J M J W K y k x r r F U 6 B v Y X w o 6 A j 3 1 f d e / e r v t s 5 e 2 X P 1 C e O Q M 7 + o 3 T + z z q + l E i 7 a d O / u c U 9 p 5 M b B 4 c c 8 / 9 B w 1 h G l O 7 v E n H 9 3 4 2 s X n I l S G 3 b 5 4 8 s V t 8 k s G + o z w q p 6 K P s F 6 K v o h S y F P A 7 + P C j S O Z X a b 0 / D U + F t Q d 5 W U g L m q V u 7 0 R K p 4 c 0 O n x 7 o U D u X V 4 V P + t G m S D c 4 b W 1 p 1 L F a h X V q z X J 5 c 9 Z W U 7 R S 3 Q B j I U 1 l K D 0 N H 8 g I c h g a 2 7 o s 2 L r G 9 u h h z k a W W A o x 4 6 P H m X 4 R r m z o x i i d t h u M l S i G A X Y d C o a Z e E U y W 7 f p b 8 6 I T q 7 j 9 S J H 2 N w t l b y i u X x 6 h X Z j b f j / n + m c / X o f 3 f / h e e J V s 5 F L X F 1 X S q O 3 R y 9 y d s I A 8 U A R p R z 7 V O o Q W m h k 0 Q 1 1 h W k F I j m 4 Y j J A z C g 3 R 2 v 4 8 J 6 + J V f k C 1 7 / W 6 d H R w n / 8 e r 2 K 7 9 T 5 / D u G B k 0 b S z f + C X 2 + z e y p L A + i F g c m U l d D A m l P r 0 l S + o G 9 M 3 7 Y R A B t i 9 p M / G N Z d a i W Y h Z p 1 D F C h F i F K Q g o h X O z S K 2 i F S q V M i Y R x Z w 6 7 Z c s k C D n C 3 w W m V l S 1 D Q C m 1 R Z p / 5 z e + z H 5 F 5 w l C n b y v 6 S F Z 0 R w r F P 1 E b 2 A h 5 V 3 K D p 3 n U J p O H e 0 r x E i W j A I u 7 V d a h T 2 2 E r z E r l 8 1 m s m N i v 7 t L z + G l 8 V p u m 1 y 7 S y r t 0 5 E Y J R Z Z + H y r W o w Y d k v k A A / a f S 1 O / U q d 0 R k 7 m n / S F F l 4 Q T 4 z R v P 1 B W S 6 3 k Y 7 B 2 S g 9 K v 1 R e 0 e f S B M p u e g a y N l H L r Z D f Z z O e f v h P v 1 u n 7 O I G n R 5 t 8 1 5 N 4 H D r I 4 o q 7 u R p s E p N x 9 I h N A j e Q G z G W g E t c b B q m Y F G B f g e E f b e R k y v T O q b 5 m m 9 S + 1 m h e Z u / C F V q 8 5 s Q C A F 0 1 S g 2 M z f r 3 z E 7 I I o E x x E D D B V a d j j t k y z 8 I A J l L D r p q n n 3 q b e O E v e y G z R H S 0 2 M J e u P s f 3 B V E s B 9 0 7 t K J i S v l t r m U h 6 h 3 m g d r + w e r V b Z a p 0 2 6 S y 3 t + 8 h v 1 K p S a F 1 q B E 4 F C 9 a L p 8 5 G 2 o x U 7 6 g s T K I A T r R Z z T L r 0 3 Z q D X p s y C 8 I L g 5 k e t p X Z M g 5 9 G A O 9 h d w i r 9 d R b 1 2 s O O g z N Q 3 e E + q c O o r c j B 6 v 4 X d 2 z u d n w T E T B i + d 3 P 9 7 C s z / Q H n N P l K g K s U W j 2 i X d I v v U 8 B b p / j q d 8 4 5 A N R g g M p A 4 V 5 t j 6 q 5 9 8 m b e p 2 6 p 7 + l x R d + x F 9 3 u v J N 0 2 Y 2 0 K K q / 5 a k e L z J R i O z M 5 V 7 L T U X O Z i L + R 1 + j l 5 / 2 P T + q y e X 6 c n M C t O r V C Q S 4 3 t S n 5 t A f e 8 G X M 7 K D z a Q n r x m o 0 I D R X + W o N m x / G K I C M A F N v L S q I E w B J n q F X S g u q m B 4 G B V Q 9 x e t V o 9 5 1 S w i 9 E q l U g w 9 Y o N l t r B m z S O O v P S y U H U P H 6 P I o t I f z H 3 t G C / Z h R 8 l q 0 6 2 n U u I o E S e U N z P A e o 6 z p L l X H C a N i i V P Z s d U N f 4 V B 0 g T x T m b E u 1 5 D Z x o u m p o A R 8 l o c f f Z / y J u x l y c 2 L U w A q m j x Z J c 6 S f M V 7 1 K c E k 6 E C W C 1 q V f y F I k m e f V O g O Q + z E r 4 Y g U 2 K 6 F v E o x N q 8 I E s L L M K k w A q x v s L e x P z S J M A K n e + E 7 y U F P a / m f + G L 8 i q i N Z B T 2 o h s W f T g Y Q i C z C f j A R J r Y i Y f b G 5 q e e M A E I E 2 g q M Z Z 2 Q Z 4 Q H E e o f R 5 h x j 3 q c x T z o i x B N L V 2 Q Z g A I j I A / g 4 9 q Z z Q b 4 k G 0 u n l F / i q d n a 4 D A 8 t Y Q K j 0 Z g H H r t G 5 p P U p a x Q T t Q 9 C Z b v Z P p i p c 5 Z Z q h H g V Q j H x V S K E p H h + Q J 6 W 1 M j 2 l Q Q Q R I g o I p 7 Q 3 v Y b d C j e O P q T e K k H t 4 Q p k b f 8 x f b 5 z e 4 / a R n V V Q n p N d d U 9 2 M 5 F 0 m I 3 Y 6 X b Z o L V 2 / T C h o i Z 9 n N n J T s b B 4 P Q n l L m J L h l j d u 7 O 7 d I J b I x 6 f R 4 q M b W 0 6 D O u a T K z Q E U D Y / q G w 9 J g a p C 2 E W E q I C 4 g Z o v H D Q g + j k c l V D D J s L P f a x 5 T u y 9 W h m E n T 6 P G Z x S b u 0 G B x L W J U E x T 2 f 4 F j S M v k 9 u v H W 8 I w e i 1 S l Q 9 v k / + 9 P n y z X r 0 a n c p s 7 T B z N u Q Z Y H q t k s 0 v 3 x 2 f k g Z C Y T s R + R L u w k 4 m l j Z C m y n 5 Y 8 V c E 6 w N T / c / W v l l S m G b G F w L 9 L / B w c o / + 4 e h 6 0 k 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 N a m e = " C a p a   1 "   G u i d = " c 8 3 9 d 6 5 c - 9 2 0 d - 4 3 6 6 - 9 e c 0 - 1 b c a 3 1 d a 6 0 2 a "   R e v = " 1 "   R e v G u i d = " 7 1 7 8 3 f 9 c - e 1 c 2 - 4 4 7 0 - a b 9 8 - 5 0 4 1 3 5 3 7 d b 1 b " 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DB2D6616-DD0F-419B-90DC-67BD1874C927}">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7F44C21B-C71B-4FA7-9951-D04FBEEE01B4}">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Datos proporcionados</vt:lpstr>
      <vt:lpstr>Sala de máquinas</vt:lpstr>
      <vt:lpstr>'Datos proporcionados'!Área_de_impresión</vt:lpstr>
      <vt:lpstr>ListaDesplegable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José Luis Loperena Pérez</dc:creator>
  <cp:keywords/>
  <dc:description/>
  <cp:lastModifiedBy>Ignacio Llobet Damsma</cp:lastModifiedBy>
  <cp:revision/>
  <dcterms:created xsi:type="dcterms:W3CDTF">2024-11-11T13:20:40Z</dcterms:created>
  <dcterms:modified xsi:type="dcterms:W3CDTF">2026-07-10T09:37:42Z</dcterms:modified>
  <cp:category/>
  <cp:contentStatus/>
</cp:coreProperties>
</file>